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20931775adc458/Rob/OMB/2019 Web Files/"/>
    </mc:Choice>
  </mc:AlternateContent>
  <xr:revisionPtr revIDLastSave="59" documentId="8_{BD20E63E-EEC6-482A-BC92-648D0FF0FB43}" xr6:coauthVersionLast="45" xr6:coauthVersionMax="45" xr10:uidLastSave="{17430BF5-C0FC-4066-AB1E-5EA142902743}"/>
  <workbookProtection lockStructure="1"/>
  <bookViews>
    <workbookView xWindow="-120" yWindow="-120" windowWidth="29040" windowHeight="15840" tabRatio="679" xr2:uid="{00000000-000D-0000-FFFF-FFFF00000000}"/>
  </bookViews>
  <sheets>
    <sheet name="Average Weekday" sheetId="4" r:id="rId1"/>
    <sheet name="Average Weekend" sheetId="8" r:id="rId2"/>
    <sheet name="Annual Total" sheetId="5" r:id="rId3"/>
    <sheet name="Notes" sheetId="10" r:id="rId4"/>
  </sheets>
  <definedNames>
    <definedName name="_xlnm.Print_Area" localSheetId="2">'Annual Total'!$A$3:$L$272</definedName>
    <definedName name="_xlnm.Print_Area" localSheetId="0">'Average Weekday'!$A$3:$L$272</definedName>
    <definedName name="_xlnm.Print_Area" localSheetId="1">'Average Weekend'!$A$3:$L$272</definedName>
    <definedName name="_xlnm.Print_Area" localSheetId="3">Notes!$A$2:$B$17</definedName>
    <definedName name="_xlnm.Print_Titles" localSheetId="2">'Annual Total'!$A:$B,'Annual Total'!$1:$2</definedName>
    <definedName name="_xlnm.Print_Titles" localSheetId="0">'Average Weekday'!$1:$2</definedName>
    <definedName name="_xlnm.Print_Titles" localSheetId="1">'Average Weekend'!$1:$2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3" i="4" l="1"/>
  <c r="G271" i="4" s="1"/>
  <c r="G256" i="4"/>
  <c r="G271" i="8"/>
  <c r="G256" i="5"/>
  <c r="G263" i="5"/>
  <c r="G264" i="5"/>
  <c r="F264" i="5"/>
  <c r="E264" i="5"/>
  <c r="D264" i="5"/>
  <c r="C264" i="5"/>
  <c r="B212" i="5" l="1"/>
  <c r="B213" i="5"/>
  <c r="B212" i="8"/>
  <c r="H271" i="8" l="1"/>
  <c r="H271" i="4"/>
  <c r="C96" i="4" l="1"/>
  <c r="G262" i="5" l="1"/>
  <c r="F262" i="5"/>
  <c r="E262" i="5"/>
  <c r="D262" i="5"/>
  <c r="C262" i="5"/>
  <c r="G262" i="8"/>
  <c r="F262" i="8"/>
  <c r="E262" i="8"/>
  <c r="D262" i="8"/>
  <c r="C262" i="8"/>
  <c r="G248" i="8"/>
  <c r="F248" i="8"/>
  <c r="E248" i="8"/>
  <c r="D248" i="8"/>
  <c r="C248" i="8"/>
  <c r="G262" i="4"/>
  <c r="F262" i="4"/>
  <c r="E262" i="4"/>
  <c r="D262" i="4"/>
  <c r="C262" i="4"/>
  <c r="J58" i="5" l="1"/>
  <c r="K58" i="5" s="1"/>
  <c r="J97" i="5"/>
  <c r="K97" i="5" s="1"/>
  <c r="J138" i="5"/>
  <c r="K138" i="5" s="1"/>
  <c r="J176" i="5"/>
  <c r="K176" i="5" s="1"/>
  <c r="J201" i="5"/>
  <c r="K201" i="5" s="1"/>
  <c r="J249" i="5"/>
  <c r="K249" i="5" s="1"/>
  <c r="J250" i="5"/>
  <c r="K250" i="5" s="1"/>
  <c r="J258" i="5"/>
  <c r="K258" i="5" s="1"/>
  <c r="J260" i="5"/>
  <c r="K260" i="5" s="1"/>
  <c r="J265" i="5"/>
  <c r="K265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1" i="5"/>
  <c r="K241" i="5" s="1"/>
  <c r="J242" i="5"/>
  <c r="K242" i="5" s="1"/>
  <c r="J243" i="5"/>
  <c r="K243" i="5" s="1"/>
  <c r="J245" i="5"/>
  <c r="K245" i="5" s="1"/>
  <c r="J246" i="5"/>
  <c r="K246" i="5" s="1"/>
  <c r="J202" i="5"/>
  <c r="K202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4" i="5"/>
  <c r="K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4" i="5"/>
  <c r="J58" i="8"/>
  <c r="K58" i="8" s="1"/>
  <c r="J76" i="8"/>
  <c r="K76" i="8" s="1"/>
  <c r="J97" i="8"/>
  <c r="K97" i="8" s="1"/>
  <c r="J128" i="8"/>
  <c r="K128" i="8" s="1"/>
  <c r="J138" i="8"/>
  <c r="K138" i="8" s="1"/>
  <c r="J151" i="8"/>
  <c r="K151" i="8" s="1"/>
  <c r="J158" i="8"/>
  <c r="K158" i="8" s="1"/>
  <c r="J176" i="8"/>
  <c r="K176" i="8" s="1"/>
  <c r="J178" i="8"/>
  <c r="K178" i="8" s="1"/>
  <c r="J185" i="8"/>
  <c r="K185" i="8" s="1"/>
  <c r="J186" i="8"/>
  <c r="K186" i="8" s="1"/>
  <c r="J187" i="8"/>
  <c r="K187" i="8" s="1"/>
  <c r="J192" i="8"/>
  <c r="K192" i="8" s="1"/>
  <c r="J197" i="8"/>
  <c r="K197" i="8" s="1"/>
  <c r="J198" i="8"/>
  <c r="K198" i="8" s="1"/>
  <c r="J201" i="8"/>
  <c r="K201" i="8" s="1"/>
  <c r="J206" i="8"/>
  <c r="K206" i="8" s="1"/>
  <c r="J207" i="8"/>
  <c r="K207" i="8" s="1"/>
  <c r="J208" i="8"/>
  <c r="K208" i="8" s="1"/>
  <c r="J209" i="8"/>
  <c r="K209" i="8" s="1"/>
  <c r="J210" i="8"/>
  <c r="K210" i="8" s="1"/>
  <c r="J211" i="8"/>
  <c r="K211" i="8" s="1"/>
  <c r="J213" i="8"/>
  <c r="K213" i="8" s="1"/>
  <c r="J214" i="8"/>
  <c r="K214" i="8" s="1"/>
  <c r="J215" i="8"/>
  <c r="K215" i="8" s="1"/>
  <c r="J216" i="8"/>
  <c r="K216" i="8" s="1"/>
  <c r="J217" i="8"/>
  <c r="K217" i="8" s="1"/>
  <c r="J218" i="8"/>
  <c r="K218" i="8" s="1"/>
  <c r="J219" i="8"/>
  <c r="K219" i="8" s="1"/>
  <c r="J220" i="8"/>
  <c r="K220" i="8" s="1"/>
  <c r="J221" i="8"/>
  <c r="K221" i="8" s="1"/>
  <c r="J222" i="8"/>
  <c r="K222" i="8" s="1"/>
  <c r="J224" i="8"/>
  <c r="K224" i="8" s="1"/>
  <c r="J225" i="8"/>
  <c r="K225" i="8" s="1"/>
  <c r="J226" i="8"/>
  <c r="K226" i="8" s="1"/>
  <c r="J227" i="8"/>
  <c r="K227" i="8" s="1"/>
  <c r="J228" i="8"/>
  <c r="K228" i="8" s="1"/>
  <c r="J229" i="8"/>
  <c r="K229" i="8" s="1"/>
  <c r="J230" i="8"/>
  <c r="K230" i="8" s="1"/>
  <c r="J232" i="8"/>
  <c r="K232" i="8" s="1"/>
  <c r="J233" i="8"/>
  <c r="K233" i="8" s="1"/>
  <c r="J234" i="8"/>
  <c r="K234" i="8" s="1"/>
  <c r="J235" i="8"/>
  <c r="K235" i="8" s="1"/>
  <c r="J237" i="8"/>
  <c r="K237" i="8" s="1"/>
  <c r="J238" i="8"/>
  <c r="K238" i="8" s="1"/>
  <c r="J239" i="8"/>
  <c r="K239" i="8" s="1"/>
  <c r="J242" i="8"/>
  <c r="K242" i="8" s="1"/>
  <c r="J243" i="8"/>
  <c r="K243" i="8" s="1"/>
  <c r="J244" i="8"/>
  <c r="K244" i="8" s="1"/>
  <c r="J245" i="8"/>
  <c r="K245" i="8" s="1"/>
  <c r="J246" i="8"/>
  <c r="K246" i="8" s="1"/>
  <c r="J249" i="8"/>
  <c r="K249" i="8" s="1"/>
  <c r="J250" i="8"/>
  <c r="K250" i="8" s="1"/>
  <c r="J258" i="8"/>
  <c r="K258" i="8" s="1"/>
  <c r="J260" i="8"/>
  <c r="K260" i="8" s="1"/>
  <c r="J261" i="8"/>
  <c r="K261" i="8" s="1"/>
  <c r="J265" i="8"/>
  <c r="K265" i="8" s="1"/>
  <c r="J203" i="8"/>
  <c r="K203" i="8" s="1"/>
  <c r="J204" i="8"/>
  <c r="K204" i="8" s="1"/>
  <c r="J205" i="8"/>
  <c r="K205" i="8" s="1"/>
  <c r="J223" i="8"/>
  <c r="K223" i="8" s="1"/>
  <c r="J231" i="8"/>
  <c r="K231" i="8" s="1"/>
  <c r="J236" i="8"/>
  <c r="K236" i="8" s="1"/>
  <c r="H259" i="8"/>
  <c r="J241" i="8"/>
  <c r="K241" i="8" s="1"/>
  <c r="J202" i="8"/>
  <c r="K202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K126" i="8" s="1"/>
  <c r="J127" i="8"/>
  <c r="K127" i="8" s="1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2" i="8"/>
  <c r="K152" i="8" s="1"/>
  <c r="J153" i="8"/>
  <c r="K153" i="8" s="1"/>
  <c r="J154" i="8"/>
  <c r="K154" i="8" s="1"/>
  <c r="J155" i="8"/>
  <c r="K155" i="8" s="1"/>
  <c r="J156" i="8"/>
  <c r="K156" i="8" s="1"/>
  <c r="J157" i="8"/>
  <c r="K157" i="8" s="1"/>
  <c r="J159" i="8"/>
  <c r="K159" i="8" s="1"/>
  <c r="J160" i="8"/>
  <c r="K160" i="8" s="1"/>
  <c r="J161" i="8"/>
  <c r="K161" i="8" s="1"/>
  <c r="J162" i="8"/>
  <c r="K162" i="8" s="1"/>
  <c r="J163" i="8"/>
  <c r="K163" i="8" s="1"/>
  <c r="J164" i="8"/>
  <c r="K164" i="8" s="1"/>
  <c r="J165" i="8"/>
  <c r="K165" i="8" s="1"/>
  <c r="J166" i="8"/>
  <c r="K166" i="8" s="1"/>
  <c r="J167" i="8"/>
  <c r="K167" i="8" s="1"/>
  <c r="J168" i="8"/>
  <c r="K168" i="8" s="1"/>
  <c r="J169" i="8"/>
  <c r="K169" i="8" s="1"/>
  <c r="J170" i="8"/>
  <c r="K170" i="8" s="1"/>
  <c r="J171" i="8"/>
  <c r="K171" i="8" s="1"/>
  <c r="J172" i="8"/>
  <c r="K172" i="8" s="1"/>
  <c r="J173" i="8"/>
  <c r="K173" i="8" s="1"/>
  <c r="J177" i="8"/>
  <c r="K177" i="8" s="1"/>
  <c r="J179" i="8"/>
  <c r="K179" i="8" s="1"/>
  <c r="J180" i="8"/>
  <c r="K180" i="8" s="1"/>
  <c r="J181" i="8"/>
  <c r="K181" i="8" s="1"/>
  <c r="J182" i="8"/>
  <c r="K182" i="8" s="1"/>
  <c r="J183" i="8"/>
  <c r="K183" i="8" s="1"/>
  <c r="J184" i="8"/>
  <c r="K184" i="8" s="1"/>
  <c r="J188" i="8"/>
  <c r="K188" i="8" s="1"/>
  <c r="J189" i="8"/>
  <c r="K189" i="8" s="1"/>
  <c r="J190" i="8"/>
  <c r="K190" i="8" s="1"/>
  <c r="J191" i="8"/>
  <c r="K191" i="8" s="1"/>
  <c r="J193" i="8"/>
  <c r="K193" i="8" s="1"/>
  <c r="J194" i="8"/>
  <c r="K194" i="8" s="1"/>
  <c r="J195" i="8"/>
  <c r="K195" i="8" s="1"/>
  <c r="J196" i="8"/>
  <c r="K196" i="8" s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4" i="8"/>
  <c r="H261" i="5" l="1"/>
  <c r="H200" i="5"/>
  <c r="H57" i="8"/>
  <c r="H251" i="8" s="1"/>
  <c r="J240" i="8"/>
  <c r="K240" i="8" s="1"/>
  <c r="H271" i="5"/>
  <c r="H200" i="8"/>
  <c r="H248" i="5"/>
  <c r="H262" i="8"/>
  <c r="H248" i="8"/>
  <c r="H252" i="5"/>
  <c r="H96" i="8"/>
  <c r="H175" i="8"/>
  <c r="H259" i="5"/>
  <c r="J240" i="5"/>
  <c r="K240" i="5" s="1"/>
  <c r="H255" i="5"/>
  <c r="H96" i="5"/>
  <c r="J4" i="8"/>
  <c r="K4" i="8" s="1"/>
  <c r="H57" i="5"/>
  <c r="H251" i="5"/>
  <c r="H137" i="8"/>
  <c r="H137" i="5"/>
  <c r="H254" i="5"/>
  <c r="H262" i="5"/>
  <c r="H175" i="5"/>
  <c r="H253" i="5"/>
  <c r="J244" i="5"/>
  <c r="K244" i="5" s="1"/>
  <c r="J177" i="5"/>
  <c r="K177" i="5" s="1"/>
  <c r="J59" i="5"/>
  <c r="K59" i="5" s="1"/>
  <c r="H257" i="5" l="1"/>
  <c r="H264" i="8"/>
  <c r="H267" i="5"/>
  <c r="H266" i="5"/>
  <c r="H269" i="5"/>
  <c r="H270" i="5"/>
  <c r="H255" i="8"/>
  <c r="H252" i="8"/>
  <c r="H264" i="5"/>
  <c r="H253" i="8"/>
  <c r="H266" i="8"/>
  <c r="H268" i="5"/>
  <c r="H254" i="8"/>
  <c r="G248" i="4"/>
  <c r="G175" i="4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H259" i="4" l="1"/>
  <c r="H262" i="4"/>
  <c r="J202" i="4"/>
  <c r="K202" i="4" s="1"/>
  <c r="H269" i="8"/>
  <c r="H267" i="8"/>
  <c r="H257" i="8"/>
  <c r="H261" i="4"/>
  <c r="H270" i="8"/>
  <c r="H96" i="4"/>
  <c r="H252" i="4" s="1"/>
  <c r="H267" i="4" s="1"/>
  <c r="H272" i="5"/>
  <c r="H268" i="8"/>
  <c r="H248" i="4"/>
  <c r="H200" i="4"/>
  <c r="H255" i="4" s="1"/>
  <c r="H175" i="4"/>
  <c r="H254" i="4" s="1"/>
  <c r="H137" i="4"/>
  <c r="H253" i="4" s="1"/>
  <c r="H268" i="4" s="1"/>
  <c r="H264" i="4" l="1"/>
  <c r="H269" i="4"/>
  <c r="H270" i="4"/>
  <c r="H272" i="8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4" i="4"/>
  <c r="G261" i="4"/>
  <c r="J261" i="4" s="1"/>
  <c r="K261" i="4" s="1"/>
  <c r="G259" i="4"/>
  <c r="J259" i="4" s="1"/>
  <c r="K259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201" i="4"/>
  <c r="K201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9" i="4"/>
  <c r="K249" i="4" s="1"/>
  <c r="J250" i="4"/>
  <c r="K250" i="4" s="1"/>
  <c r="J258" i="4"/>
  <c r="K258" i="4"/>
  <c r="J260" i="4"/>
  <c r="K260" i="4" s="1"/>
  <c r="J265" i="4"/>
  <c r="K265" i="4" s="1"/>
  <c r="J98" i="4"/>
  <c r="K98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59" i="4"/>
  <c r="K59" i="4" s="1"/>
  <c r="J5" i="4"/>
  <c r="K5" i="4" s="1"/>
  <c r="K4" i="4" l="1"/>
  <c r="H57" i="4"/>
  <c r="H251" i="4" s="1"/>
  <c r="H266" i="4" l="1"/>
  <c r="H272" i="4" s="1"/>
  <c r="H257" i="4"/>
  <c r="G271" i="5" l="1"/>
  <c r="G259" i="5" l="1"/>
  <c r="J259" i="5" s="1"/>
  <c r="K259" i="5" s="1"/>
  <c r="G248" i="5"/>
  <c r="J248" i="5" s="1"/>
  <c r="K248" i="5" s="1"/>
  <c r="F271" i="5" l="1"/>
  <c r="E271" i="5"/>
  <c r="F261" i="5"/>
  <c r="E261" i="5"/>
  <c r="F259" i="5"/>
  <c r="E259" i="5"/>
  <c r="F255" i="5"/>
  <c r="E255" i="5"/>
  <c r="F254" i="5"/>
  <c r="E254" i="5"/>
  <c r="F253" i="5"/>
  <c r="F268" i="5" s="1"/>
  <c r="E253" i="5"/>
  <c r="E268" i="5" s="1"/>
  <c r="F252" i="5"/>
  <c r="F267" i="5" s="1"/>
  <c r="E252" i="5"/>
  <c r="E267" i="5" s="1"/>
  <c r="F251" i="5"/>
  <c r="E251" i="5"/>
  <c r="F248" i="5"/>
  <c r="E248" i="5"/>
  <c r="F200" i="5"/>
  <c r="E200" i="5"/>
  <c r="F175" i="5"/>
  <c r="E175" i="5"/>
  <c r="F137" i="5"/>
  <c r="E137" i="5"/>
  <c r="F96" i="5"/>
  <c r="E96" i="5"/>
  <c r="F57" i="5"/>
  <c r="E57" i="5"/>
  <c r="F269" i="5" l="1"/>
  <c r="F266" i="5"/>
  <c r="E270" i="5"/>
  <c r="E269" i="5"/>
  <c r="F270" i="5"/>
  <c r="E266" i="5"/>
  <c r="E257" i="5"/>
  <c r="F257" i="5"/>
  <c r="F271" i="8"/>
  <c r="E271" i="8"/>
  <c r="F259" i="8"/>
  <c r="E259" i="8"/>
  <c r="F200" i="8"/>
  <c r="F255" i="8" s="1"/>
  <c r="E200" i="8"/>
  <c r="E255" i="8" s="1"/>
  <c r="F175" i="8"/>
  <c r="F254" i="8" s="1"/>
  <c r="F269" i="8" s="1"/>
  <c r="E175" i="8"/>
  <c r="E254" i="8" s="1"/>
  <c r="E269" i="8" s="1"/>
  <c r="F137" i="8"/>
  <c r="F253" i="8" s="1"/>
  <c r="F268" i="8" s="1"/>
  <c r="E137" i="8"/>
  <c r="E253" i="8" s="1"/>
  <c r="E268" i="8" s="1"/>
  <c r="F96" i="8"/>
  <c r="F252" i="8" s="1"/>
  <c r="F267" i="8" s="1"/>
  <c r="E96" i="8"/>
  <c r="E252" i="8" s="1"/>
  <c r="E267" i="8" s="1"/>
  <c r="F57" i="8"/>
  <c r="F251" i="8" s="1"/>
  <c r="E57" i="8"/>
  <c r="E251" i="8" s="1"/>
  <c r="F272" i="5" l="1"/>
  <c r="F266" i="8"/>
  <c r="E264" i="8"/>
  <c r="F264" i="8"/>
  <c r="E270" i="8"/>
  <c r="F270" i="8"/>
  <c r="E272" i="5"/>
  <c r="E257" i="8"/>
  <c r="E266" i="8"/>
  <c r="F257" i="8"/>
  <c r="F271" i="4"/>
  <c r="E271" i="4"/>
  <c r="F261" i="4"/>
  <c r="E261" i="4"/>
  <c r="F259" i="4"/>
  <c r="E259" i="4"/>
  <c r="F248" i="4"/>
  <c r="E248" i="4"/>
  <c r="F200" i="4"/>
  <c r="F255" i="4" s="1"/>
  <c r="E200" i="4"/>
  <c r="E255" i="4" s="1"/>
  <c r="F175" i="4"/>
  <c r="F254" i="4" s="1"/>
  <c r="E175" i="4"/>
  <c r="E254" i="4" s="1"/>
  <c r="F137" i="4"/>
  <c r="F253" i="4" s="1"/>
  <c r="F268" i="4" s="1"/>
  <c r="E137" i="4"/>
  <c r="E253" i="4" s="1"/>
  <c r="E268" i="4" s="1"/>
  <c r="F96" i="4"/>
  <c r="F252" i="4" s="1"/>
  <c r="F267" i="4" s="1"/>
  <c r="E96" i="4"/>
  <c r="E252" i="4" s="1"/>
  <c r="E267" i="4" s="1"/>
  <c r="F57" i="4"/>
  <c r="F251" i="4" s="1"/>
  <c r="E57" i="4"/>
  <c r="E251" i="4" s="1"/>
  <c r="F270" i="4" l="1"/>
  <c r="E270" i="4"/>
  <c r="E264" i="4"/>
  <c r="F264" i="4"/>
  <c r="F269" i="4"/>
  <c r="E272" i="8"/>
  <c r="F272" i="8"/>
  <c r="E269" i="4"/>
  <c r="E257" i="4"/>
  <c r="E266" i="4"/>
  <c r="F266" i="4"/>
  <c r="F257" i="4"/>
  <c r="E272" i="4" l="1"/>
  <c r="F272" i="4"/>
  <c r="J262" i="8" l="1"/>
  <c r="K262" i="8" s="1"/>
  <c r="G259" i="8"/>
  <c r="J259" i="8" s="1"/>
  <c r="K259" i="8" s="1"/>
  <c r="J248" i="8"/>
  <c r="K248" i="8" s="1"/>
  <c r="G200" i="8"/>
  <c r="G175" i="8"/>
  <c r="G137" i="8"/>
  <c r="J137" i="8" s="1"/>
  <c r="K137" i="8" s="1"/>
  <c r="G96" i="8"/>
  <c r="G57" i="8"/>
  <c r="J262" i="5"/>
  <c r="K262" i="5" s="1"/>
  <c r="G261" i="5"/>
  <c r="J261" i="5" s="1"/>
  <c r="K261" i="5" s="1"/>
  <c r="G255" i="5"/>
  <c r="J255" i="5" s="1"/>
  <c r="K255" i="5" s="1"/>
  <c r="G254" i="5"/>
  <c r="J254" i="5" s="1"/>
  <c r="K254" i="5" s="1"/>
  <c r="G253" i="5"/>
  <c r="G252" i="5"/>
  <c r="G251" i="5"/>
  <c r="J251" i="5" s="1"/>
  <c r="K251" i="5" s="1"/>
  <c r="G200" i="5"/>
  <c r="J200" i="5" s="1"/>
  <c r="K200" i="5" s="1"/>
  <c r="G175" i="5"/>
  <c r="J175" i="5" s="1"/>
  <c r="K175" i="5" s="1"/>
  <c r="G137" i="5"/>
  <c r="J137" i="5" s="1"/>
  <c r="K137" i="5" s="1"/>
  <c r="G96" i="5"/>
  <c r="J96" i="5" s="1"/>
  <c r="K96" i="5" s="1"/>
  <c r="G57" i="5"/>
  <c r="J57" i="5" s="1"/>
  <c r="K57" i="5" s="1"/>
  <c r="G96" i="4"/>
  <c r="J262" i="4"/>
  <c r="K262" i="4" s="1"/>
  <c r="J248" i="4"/>
  <c r="K248" i="4" s="1"/>
  <c r="G200" i="4"/>
  <c r="J175" i="4"/>
  <c r="K175" i="4" s="1"/>
  <c r="G137" i="4"/>
  <c r="G57" i="4"/>
  <c r="G252" i="8" l="1"/>
  <c r="J252" i="8" s="1"/>
  <c r="K252" i="8" s="1"/>
  <c r="J96" i="8"/>
  <c r="K96" i="8" s="1"/>
  <c r="G255" i="8"/>
  <c r="J255" i="8" s="1"/>
  <c r="K255" i="8" s="1"/>
  <c r="J200" i="8"/>
  <c r="K200" i="8" s="1"/>
  <c r="G254" i="8"/>
  <c r="J175" i="8"/>
  <c r="K175" i="8" s="1"/>
  <c r="G267" i="5"/>
  <c r="J267" i="5" s="1"/>
  <c r="K267" i="5" s="1"/>
  <c r="J252" i="5"/>
  <c r="K252" i="5" s="1"/>
  <c r="G268" i="5"/>
  <c r="J268" i="5" s="1"/>
  <c r="K268" i="5" s="1"/>
  <c r="J253" i="5"/>
  <c r="K253" i="5" s="1"/>
  <c r="G251" i="8"/>
  <c r="J251" i="8" s="1"/>
  <c r="K251" i="8" s="1"/>
  <c r="J57" i="8"/>
  <c r="K57" i="8" s="1"/>
  <c r="J264" i="5"/>
  <c r="K264" i="5" s="1"/>
  <c r="G252" i="4"/>
  <c r="J96" i="4"/>
  <c r="K96" i="4" s="1"/>
  <c r="G251" i="4"/>
  <c r="J251" i="4" s="1"/>
  <c r="K251" i="4" s="1"/>
  <c r="J57" i="4"/>
  <c r="K57" i="4" s="1"/>
  <c r="G253" i="4"/>
  <c r="J137" i="4"/>
  <c r="K137" i="4" s="1"/>
  <c r="G255" i="4"/>
  <c r="J255" i="4" s="1"/>
  <c r="K255" i="4" s="1"/>
  <c r="J200" i="4"/>
  <c r="K200" i="4" s="1"/>
  <c r="G264" i="4"/>
  <c r="G253" i="8"/>
  <c r="G264" i="8"/>
  <c r="G266" i="5"/>
  <c r="J266" i="5" s="1"/>
  <c r="K266" i="5" s="1"/>
  <c r="G269" i="5"/>
  <c r="J269" i="5" s="1"/>
  <c r="K269" i="5" s="1"/>
  <c r="G270" i="5"/>
  <c r="J270" i="5" s="1"/>
  <c r="K270" i="5" s="1"/>
  <c r="G257" i="5"/>
  <c r="G254" i="4"/>
  <c r="J264" i="4" l="1"/>
  <c r="K264" i="4" s="1"/>
  <c r="J264" i="8"/>
  <c r="K264" i="8" s="1"/>
  <c r="J257" i="5"/>
  <c r="K257" i="5" s="1"/>
  <c r="G267" i="8"/>
  <c r="J267" i="8" s="1"/>
  <c r="K267" i="8" s="1"/>
  <c r="G266" i="8"/>
  <c r="J266" i="8" s="1"/>
  <c r="K266" i="8" s="1"/>
  <c r="G270" i="8"/>
  <c r="J270" i="8" s="1"/>
  <c r="K270" i="8" s="1"/>
  <c r="G269" i="8"/>
  <c r="J269" i="8" s="1"/>
  <c r="K269" i="8" s="1"/>
  <c r="J254" i="8"/>
  <c r="K254" i="8" s="1"/>
  <c r="G268" i="8"/>
  <c r="J268" i="8" s="1"/>
  <c r="K268" i="8" s="1"/>
  <c r="J253" i="8"/>
  <c r="K253" i="8" s="1"/>
  <c r="G257" i="8"/>
  <c r="G266" i="4"/>
  <c r="J266" i="4" s="1"/>
  <c r="K266" i="4" s="1"/>
  <c r="G268" i="4"/>
  <c r="J268" i="4" s="1"/>
  <c r="K268" i="4" s="1"/>
  <c r="J253" i="4"/>
  <c r="K253" i="4" s="1"/>
  <c r="G257" i="4"/>
  <c r="J254" i="4"/>
  <c r="K254" i="4" s="1"/>
  <c r="G270" i="4"/>
  <c r="J270" i="4" s="1"/>
  <c r="K270" i="4" s="1"/>
  <c r="G267" i="4"/>
  <c r="J267" i="4" s="1"/>
  <c r="K267" i="4" s="1"/>
  <c r="J252" i="4"/>
  <c r="K252" i="4" s="1"/>
  <c r="G272" i="5"/>
  <c r="G269" i="4"/>
  <c r="J269" i="4" s="1"/>
  <c r="K269" i="4" s="1"/>
  <c r="J257" i="4" l="1"/>
  <c r="K257" i="4" s="1"/>
  <c r="J257" i="8"/>
  <c r="K257" i="8" s="1"/>
  <c r="J272" i="5"/>
  <c r="K272" i="5" s="1"/>
  <c r="G272" i="8"/>
  <c r="G272" i="4"/>
  <c r="J272" i="4" l="1"/>
  <c r="K272" i="4" s="1"/>
  <c r="J272" i="8"/>
  <c r="K272" i="8" s="1"/>
  <c r="D271" i="5" l="1"/>
  <c r="D261" i="5"/>
  <c r="D254" i="5"/>
  <c r="D248" i="5"/>
  <c r="D200" i="5"/>
  <c r="D255" i="5"/>
  <c r="D175" i="5"/>
  <c r="D137" i="5"/>
  <c r="D252" i="5"/>
  <c r="D57" i="5"/>
  <c r="D267" i="5" l="1"/>
  <c r="D270" i="5"/>
  <c r="D269" i="5"/>
  <c r="D253" i="5"/>
  <c r="D96" i="5"/>
  <c r="D251" i="5"/>
  <c r="D259" i="5"/>
  <c r="D268" i="5" l="1"/>
  <c r="D257" i="5"/>
  <c r="D266" i="5"/>
  <c r="C259" i="8"/>
  <c r="D271" i="8"/>
  <c r="D259" i="8"/>
  <c r="D200" i="8"/>
  <c r="D175" i="8"/>
  <c r="D137" i="8"/>
  <c r="D96" i="8"/>
  <c r="D57" i="8"/>
  <c r="D252" i="8" l="1"/>
  <c r="D253" i="8"/>
  <c r="D254" i="8"/>
  <c r="D255" i="8"/>
  <c r="D251" i="8"/>
  <c r="D272" i="5"/>
  <c r="C264" i="8"/>
  <c r="D264" i="8"/>
  <c r="D261" i="4"/>
  <c r="D248" i="4"/>
  <c r="D200" i="4"/>
  <c r="D175" i="4"/>
  <c r="D137" i="4"/>
  <c r="D96" i="4"/>
  <c r="D57" i="4"/>
  <c r="D266" i="8" l="1"/>
  <c r="D270" i="8"/>
  <c r="D269" i="8"/>
  <c r="D268" i="8"/>
  <c r="D257" i="8"/>
  <c r="D267" i="8"/>
  <c r="D271" i="4"/>
  <c r="D255" i="4"/>
  <c r="D254" i="4"/>
  <c r="D253" i="4"/>
  <c r="D252" i="4"/>
  <c r="D251" i="4"/>
  <c r="D259" i="4"/>
  <c r="C261" i="5"/>
  <c r="C254" i="5"/>
  <c r="C175" i="5"/>
  <c r="C137" i="5"/>
  <c r="C200" i="8"/>
  <c r="C255" i="8" s="1"/>
  <c r="C175" i="8"/>
  <c r="C254" i="8" s="1"/>
  <c r="C261" i="4"/>
  <c r="C175" i="4"/>
  <c r="C254" i="4" s="1"/>
  <c r="D272" i="8" l="1"/>
  <c r="C57" i="5"/>
  <c r="C271" i="5"/>
  <c r="C252" i="5"/>
  <c r="C259" i="5"/>
  <c r="C253" i="5"/>
  <c r="C57" i="8"/>
  <c r="C251" i="8" s="1"/>
  <c r="C271" i="8"/>
  <c r="C96" i="8"/>
  <c r="C252" i="8" s="1"/>
  <c r="C270" i="8"/>
  <c r="C137" i="4"/>
  <c r="D264" i="4"/>
  <c r="D270" i="4"/>
  <c r="D269" i="4"/>
  <c r="D268" i="4"/>
  <c r="D267" i="4"/>
  <c r="D257" i="4"/>
  <c r="D266" i="4"/>
  <c r="C255" i="5"/>
  <c r="C271" i="4"/>
  <c r="C57" i="4"/>
  <c r="C251" i="5"/>
  <c r="C96" i="5"/>
  <c r="C269" i="5"/>
  <c r="C269" i="4"/>
  <c r="C200" i="4"/>
  <c r="C259" i="4"/>
  <c r="C248" i="4"/>
  <c r="C137" i="8"/>
  <c r="C200" i="5"/>
  <c r="C248" i="5"/>
  <c r="C267" i="5" l="1"/>
  <c r="C266" i="8"/>
  <c r="C268" i="5"/>
  <c r="C270" i="5"/>
  <c r="C257" i="5"/>
  <c r="C253" i="8"/>
  <c r="C257" i="8" s="1"/>
  <c r="C269" i="8"/>
  <c r="C267" i="8"/>
  <c r="C252" i="4"/>
  <c r="C253" i="4"/>
  <c r="D272" i="4"/>
  <c r="C251" i="4"/>
  <c r="C266" i="4" s="1"/>
  <c r="C266" i="5"/>
  <c r="C255" i="4"/>
  <c r="C264" i="4"/>
  <c r="C272" i="5" l="1"/>
  <c r="C267" i="4"/>
  <c r="C268" i="4"/>
  <c r="C270" i="4"/>
  <c r="C268" i="8"/>
  <c r="C257" i="4"/>
  <c r="C272" i="4" l="1"/>
  <c r="C272" i="8"/>
</calcChain>
</file>

<file path=xl/sharedStrings.xml><?xml version="1.0" encoding="utf-8"?>
<sst xmlns="http://schemas.openxmlformats.org/spreadsheetml/2006/main" count="820" uniqueCount="282">
  <si>
    <t>Route</t>
  </si>
  <si>
    <t>B OTHER</t>
  </si>
  <si>
    <t>M OTHER</t>
  </si>
  <si>
    <t>Q OTHER</t>
  </si>
  <si>
    <t>S OTHER</t>
  </si>
  <si>
    <t>Brooklyn Local</t>
  </si>
  <si>
    <t>Bronx Local</t>
  </si>
  <si>
    <t>Manhattan Local</t>
  </si>
  <si>
    <t>Queens Local</t>
  </si>
  <si>
    <t>Staten Is Local</t>
  </si>
  <si>
    <t>Local Total</t>
  </si>
  <si>
    <t>Express Total</t>
  </si>
  <si>
    <t>Grand Total</t>
  </si>
  <si>
    <t>Brooklyn Exp</t>
  </si>
  <si>
    <t>Manhattan Exp</t>
  </si>
  <si>
    <t>Queens Exp</t>
  </si>
  <si>
    <t>Staten Is Exp</t>
  </si>
  <si>
    <t>System Totals</t>
  </si>
  <si>
    <t>Note</t>
  </si>
  <si>
    <t>Brooklyn Total</t>
  </si>
  <si>
    <t>Bronx Total</t>
  </si>
  <si>
    <t>Manhattan Total</t>
  </si>
  <si>
    <t>Queens Total</t>
  </si>
  <si>
    <t>Staten Is Total</t>
  </si>
  <si>
    <t>Adjustments</t>
  </si>
  <si>
    <t>Route Notes</t>
  </si>
  <si>
    <t>B1</t>
  </si>
  <si>
    <t>B2</t>
  </si>
  <si>
    <t>B3</t>
  </si>
  <si>
    <t>B4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</si>
  <si>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</si>
  <si>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</si>
  <si>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</si>
  <si>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</si>
  <si>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</si>
  <si>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</si>
  <si>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</si>
  <si>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</si>
  <si>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</si>
  <si>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</si>
  <si>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</si>
  <si>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B20</t>
  </si>
  <si>
    <t>B24</t>
  </si>
  <si>
    <t>B25</t>
  </si>
  <si>
    <t>B26</t>
  </si>
  <si>
    <t>B31</t>
  </si>
  <si>
    <t>B35</t>
  </si>
  <si>
    <t>B36</t>
  </si>
  <si>
    <t>B37</t>
  </si>
  <si>
    <t>B38</t>
  </si>
  <si>
    <t>B39</t>
  </si>
  <si>
    <t>B41</t>
  </si>
  <si>
    <t>B42</t>
  </si>
  <si>
    <t>B43</t>
  </si>
  <si>
    <t>B45</t>
  </si>
  <si>
    <t>B47</t>
  </si>
  <si>
    <t>B48</t>
  </si>
  <si>
    <t>B49</t>
  </si>
  <si>
    <t>B52</t>
  </si>
  <si>
    <t>B54</t>
  </si>
  <si>
    <t>B57</t>
  </si>
  <si>
    <t>B60</t>
  </si>
  <si>
    <t>B61</t>
  </si>
  <si>
    <t>B62</t>
  </si>
  <si>
    <t>B63</t>
  </si>
  <si>
    <t>B64</t>
  </si>
  <si>
    <t>B65</t>
  </si>
  <si>
    <t>B67</t>
  </si>
  <si>
    <t>B68</t>
  </si>
  <si>
    <t>B69</t>
  </si>
  <si>
    <t>B70</t>
  </si>
  <si>
    <t>B74</t>
  </si>
  <si>
    <t>B83</t>
  </si>
  <si>
    <t>M1</t>
  </si>
  <si>
    <t>M2</t>
  </si>
  <si>
    <t>M3</t>
  </si>
  <si>
    <t>M4</t>
  </si>
  <si>
    <t>M5</t>
  </si>
  <si>
    <t>M7</t>
  </si>
  <si>
    <t>M8</t>
  </si>
  <si>
    <t>M9</t>
  </si>
  <si>
    <t>M10</t>
  </si>
  <si>
    <t>M11</t>
  </si>
  <si>
    <t>M20</t>
  </si>
  <si>
    <t>M21</t>
  </si>
  <si>
    <t>M22</t>
  </si>
  <si>
    <t>M31</t>
  </si>
  <si>
    <t>M35</t>
  </si>
  <si>
    <t>M42</t>
  </si>
  <si>
    <t>M50</t>
  </si>
  <si>
    <t>M57</t>
  </si>
  <si>
    <t>M66</t>
  </si>
  <si>
    <t>M72</t>
  </si>
  <si>
    <t>M96</t>
  </si>
  <si>
    <t>M98</t>
  </si>
  <si>
    <t>M100</t>
  </si>
  <si>
    <t>M101</t>
  </si>
  <si>
    <t>M102</t>
  </si>
  <si>
    <t>M103</t>
  </si>
  <si>
    <t>M104</t>
  </si>
  <si>
    <t>M106</t>
  </si>
  <si>
    <t>M116</t>
  </si>
  <si>
    <t>Q1</t>
  </si>
  <si>
    <t>Q2</t>
  </si>
  <si>
    <t>Q3</t>
  </si>
  <si>
    <t>Q4</t>
  </si>
  <si>
    <t>Q5</t>
  </si>
  <si>
    <t>Q12</t>
  </si>
  <si>
    <t>Q13</t>
  </si>
  <si>
    <t>Q15</t>
  </si>
  <si>
    <t>Q16</t>
  </si>
  <si>
    <t>Q17</t>
  </si>
  <si>
    <t>Q20</t>
  </si>
  <si>
    <t>Q24</t>
  </si>
  <si>
    <t>Q26</t>
  </si>
  <si>
    <t>Q27</t>
  </si>
  <si>
    <t>Q28</t>
  </si>
  <si>
    <t>Q30</t>
  </si>
  <si>
    <t>Q31</t>
  </si>
  <si>
    <t>Q32</t>
  </si>
  <si>
    <t>Q36</t>
  </si>
  <si>
    <t>Q42</t>
  </si>
  <si>
    <t>Q43</t>
  </si>
  <si>
    <t>Q46</t>
  </si>
  <si>
    <t>Q48</t>
  </si>
  <si>
    <t>Q54</t>
  </si>
  <si>
    <t>Q55</t>
  </si>
  <si>
    <t>Q56</t>
  </si>
  <si>
    <t>Q58</t>
  </si>
  <si>
    <t>Q59</t>
  </si>
  <si>
    <t>Q76</t>
  </si>
  <si>
    <t>Q77</t>
  </si>
  <si>
    <t>Q83</t>
  </si>
  <si>
    <t>Q84</t>
  </si>
  <si>
    <t>Q85</t>
  </si>
  <si>
    <t>Q88</t>
  </si>
  <si>
    <t>S40/90</t>
  </si>
  <si>
    <t>S42</t>
  </si>
  <si>
    <t>S44/94</t>
  </si>
  <si>
    <t>S46/96</t>
  </si>
  <si>
    <t>S48/98</t>
  </si>
  <si>
    <t>S51/81</t>
  </si>
  <si>
    <t>S52</t>
  </si>
  <si>
    <t>S53</t>
  </si>
  <si>
    <t>S54</t>
  </si>
  <si>
    <t>S55</t>
  </si>
  <si>
    <t>S56</t>
  </si>
  <si>
    <t>S57</t>
  </si>
  <si>
    <t>S59</t>
  </si>
  <si>
    <t>S61/91</t>
  </si>
  <si>
    <t>S62/92</t>
  </si>
  <si>
    <t>S66</t>
  </si>
  <si>
    <t>S74/84</t>
  </si>
  <si>
    <t>S76/86</t>
  </si>
  <si>
    <t>S78</t>
  </si>
  <si>
    <t>S89</t>
  </si>
  <si>
    <t>S93</t>
  </si>
  <si>
    <t>X1</t>
  </si>
  <si>
    <t>X2</t>
  </si>
  <si>
    <t>X3</t>
  </si>
  <si>
    <t>X4</t>
  </si>
  <si>
    <t>X5</t>
  </si>
  <si>
    <t>X7</t>
  </si>
  <si>
    <t>X8</t>
  </si>
  <si>
    <t>X9</t>
  </si>
  <si>
    <t>X10</t>
  </si>
  <si>
    <t>X11</t>
  </si>
  <si>
    <t>X12/42</t>
  </si>
  <si>
    <t>X14</t>
  </si>
  <si>
    <t>X15</t>
  </si>
  <si>
    <t>X17</t>
  </si>
  <si>
    <t>X19</t>
  </si>
  <si>
    <t>X22</t>
  </si>
  <si>
    <t>X30</t>
  </si>
  <si>
    <t>X31</t>
  </si>
  <si>
    <t>X27/37</t>
  </si>
  <si>
    <t>X28/38</t>
  </si>
  <si>
    <t>X63</t>
  </si>
  <si>
    <t>X64</t>
  </si>
  <si>
    <t>X68</t>
  </si>
  <si>
    <t>Bx1/2</t>
  </si>
  <si>
    <t>Bx3</t>
  </si>
  <si>
    <t>Bx4</t>
  </si>
  <si>
    <t>Bx5</t>
  </si>
  <si>
    <t>Bx7</t>
  </si>
  <si>
    <t>Bx8</t>
  </si>
  <si>
    <t>Bx9</t>
  </si>
  <si>
    <t>Bx10</t>
  </si>
  <si>
    <t>Bx11</t>
  </si>
  <si>
    <t>Bx13</t>
  </si>
  <si>
    <t>Bx15</t>
  </si>
  <si>
    <t>Bx16</t>
  </si>
  <si>
    <t>Bx17</t>
  </si>
  <si>
    <t>Bx18</t>
  </si>
  <si>
    <t>Bx19</t>
  </si>
  <si>
    <t>Bx20</t>
  </si>
  <si>
    <t>Bx21</t>
  </si>
  <si>
    <t>Bx22</t>
  </si>
  <si>
    <t>Bx24</t>
  </si>
  <si>
    <t>Bx27</t>
  </si>
  <si>
    <t>Bx29</t>
  </si>
  <si>
    <t>Bx30</t>
  </si>
  <si>
    <t>Bx31</t>
  </si>
  <si>
    <t>Bx32</t>
  </si>
  <si>
    <t>Bx33</t>
  </si>
  <si>
    <t>Bx34</t>
  </si>
  <si>
    <t>Bx35</t>
  </si>
  <si>
    <t>Bx36</t>
  </si>
  <si>
    <t>Bx39</t>
  </si>
  <si>
    <t>Bx40/42</t>
  </si>
  <si>
    <t>Bx OTHER</t>
  </si>
  <si>
    <t>Local System Adj</t>
  </si>
  <si>
    <t>Exp Special/Adj</t>
  </si>
  <si>
    <t>X Other</t>
  </si>
  <si>
    <t>B32</t>
  </si>
  <si>
    <t>B84</t>
  </si>
  <si>
    <t>Bx46</t>
  </si>
  <si>
    <t>B44Lcl/SBS</t>
  </si>
  <si>
    <t>Bx41Lcl/SBS</t>
  </si>
  <si>
    <t>M12</t>
  </si>
  <si>
    <t>X21</t>
  </si>
  <si>
    <r>
      <t xml:space="preserve">The M60 SBS began operating on May 25, 2014,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M60 Local service.</t>
    </r>
  </si>
  <si>
    <t>The M12 route began operating on August 31, 2014.</t>
  </si>
  <si>
    <t>The X21 route began operating on September 2, 2014.</t>
  </si>
  <si>
    <r>
      <t xml:space="preserve">The M86 SBS began operating on July 13, 2015,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M86 Local service.</t>
    </r>
  </si>
  <si>
    <r>
      <t xml:space="preserve">The Q44 SBS began operating on November 29, 2015,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Q44 Limited and overnight local service.</t>
    </r>
  </si>
  <si>
    <t>B46Lcl/SBS</t>
  </si>
  <si>
    <t>The B46 SBS began operating on July 2, 2016.  B46 Local service also continued to operate.</t>
  </si>
  <si>
    <t>Bx12Lcl/SBS</t>
  </si>
  <si>
    <t>M15Lcl/SBS</t>
  </si>
  <si>
    <t>B37 service was restored on June 29, 2014; M8 and Q31 weekend service was restored on April 6, 2014.</t>
  </si>
  <si>
    <t>Bx6Lcl/SBS</t>
  </si>
  <si>
    <t>M55</t>
  </si>
  <si>
    <t>Bx26</t>
  </si>
  <si>
    <t>The M5 route was split into the M5 and M55 on January 8, 2017</t>
  </si>
  <si>
    <r>
      <t xml:space="preserve">The M79 SBS began operating on May 21, 2017,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M79 Local service.</t>
    </r>
  </si>
  <si>
    <r>
      <t xml:space="preserve">The M23 SBS began operating on November 6, 2016,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M23 Local service.</t>
    </r>
  </si>
  <si>
    <r>
      <t xml:space="preserve">The Bx6 SBS began operating on September 3 2017,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Bx6 Local service.</t>
    </r>
  </si>
  <si>
    <t>M34SBS</t>
  </si>
  <si>
    <t>S79SBS</t>
  </si>
  <si>
    <t>B82Lcl/SBS</t>
  </si>
  <si>
    <t>Bx28/38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</si>
  <si>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</si>
  <si>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</si>
  <si>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</si>
  <si>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</si>
  <si>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</si>
  <si>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</si>
  <si>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</si>
  <si>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</si>
  <si>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</si>
  <si>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</si>
  <si>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SIM15</t>
  </si>
  <si>
    <t>SIM22</t>
  </si>
  <si>
    <t>SIM25</t>
  </si>
  <si>
    <t>SIM26</t>
  </si>
  <si>
    <t>SIM30</t>
  </si>
  <si>
    <t>SIM31</t>
  </si>
  <si>
    <t>SIM32</t>
  </si>
  <si>
    <t>SIM33</t>
  </si>
  <si>
    <t>SIM34</t>
  </si>
  <si>
    <t>SIM35</t>
  </si>
  <si>
    <t>The Staten Island Express Bus Network Redesign began operation on August 19, 2018.</t>
  </si>
  <si>
    <t>The SIM9 route began operation on October 7, 2018, as well as several route and serivce adjustments in the SIM system.</t>
  </si>
  <si>
    <r>
      <t xml:space="preserve">The B82 SBS began operating on October 1, 2018,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B82 Limited, and operating only on </t>
    </r>
    <r>
      <rPr>
        <b/>
        <sz val="10"/>
        <rFont val="Arial"/>
        <family val="2"/>
      </rPr>
      <t>weekdays</t>
    </r>
    <r>
      <rPr>
        <sz val="10"/>
        <rFont val="Arial"/>
        <family val="2"/>
      </rPr>
      <t>.</t>
    </r>
  </si>
  <si>
    <t>2018-2019 Change</t>
  </si>
  <si>
    <t>2019 Rank</t>
  </si>
  <si>
    <t>SIM11</t>
  </si>
  <si>
    <t>M23SBS</t>
  </si>
  <si>
    <t>M60SBS</t>
  </si>
  <si>
    <t>M79SBS</t>
  </si>
  <si>
    <t>M86SBS</t>
  </si>
  <si>
    <t>Q44SBS</t>
  </si>
  <si>
    <t>M14Lcl/SBS</t>
  </si>
  <si>
    <t>4,12</t>
  </si>
  <si>
    <t>The SIM11 route began operation on January 14, 2019.</t>
  </si>
  <si>
    <t xml:space="preserve"> </t>
  </si>
  <si>
    <t>M14 Selected Bus began operating on July 1, 2019</t>
  </si>
  <si>
    <t>Average Weekday New York City Transit Bus Ridership</t>
  </si>
  <si>
    <t>Average Weekend New York City Transit Bus Ridership</t>
  </si>
  <si>
    <t>Annual New York City Transit Bus Ridership</t>
  </si>
  <si>
    <t>NYCT Bus Routes that were changed between 2014 and 2019 shown in blue; see "Notes"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</si>
</sst>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\+#,##0;\-#,##0"/>
    <numFmt numFmtId="166" formatCode="\+0.0%;\-0.0%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3" fontId="0" fillId="0" borderId="0" xfId="0" applyNumberFormat="1" applyBorder="1"/>
    <xf numFmtId="0" fontId="0" fillId="0" borderId="0" xfId="0" applyBorder="1"/>
    <xf numFmtId="3" fontId="3" fillId="0" borderId="0" xfId="0" applyNumberFormat="1" applyFont="1" applyBorder="1"/>
    <xf numFmtId="17" fontId="3" fillId="0" borderId="0" xfId="0" applyNumberFormat="1" applyFont="1" applyBorder="1"/>
    <xf numFmtId="0" fontId="3" fillId="0" borderId="0" xfId="0" applyFont="1" applyBorder="1"/>
    <xf numFmtId="17" fontId="4" fillId="0" borderId="0" xfId="0" applyNumberFormat="1" applyFont="1" applyBorder="1"/>
    <xf numFmtId="3" fontId="6" fillId="0" borderId="0" xfId="0" applyNumberFormat="1" applyFont="1" applyBorder="1"/>
    <xf numFmtId="3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164" fontId="4" fillId="0" borderId="0" xfId="0" applyNumberFormat="1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wrapText="1"/>
    </xf>
    <xf numFmtId="165" fontId="0" fillId="0" borderId="0" xfId="0" applyNumberFormat="1" applyBorder="1"/>
    <xf numFmtId="166" fontId="0" fillId="0" borderId="0" xfId="0" applyNumberForma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3" fontId="0" fillId="0" borderId="0" xfId="0" applyNumberFormat="1" applyFill="1" applyBorder="1"/>
    <xf numFmtId="17" fontId="4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" fontId="3" fillId="0" borderId="0" xfId="0" applyNumberFormat="1" applyFont="1" applyBorder="1" applyAlignment="1">
      <alignment horizontal="center"/>
    </xf>
    <xf numFmtId="0" fontId="0" fillId="0" borderId="0" xfId="0" applyFill="1" applyBorder="1"/>
    <xf numFmtId="1" fontId="4" fillId="0" borderId="0" xfId="0" applyNumberFormat="1" applyFont="1" applyBorder="1" applyAlignment="1">
      <alignment horizontal="right" wrapText="1"/>
    </xf>
    <xf numFmtId="1" fontId="4" fillId="0" borderId="0" xfId="0" applyNumberFormat="1" applyFont="1" applyBorder="1"/>
    <xf numFmtId="3" fontId="8" fillId="0" borderId="0" xfId="0" applyNumberFormat="1" applyFont="1" applyBorder="1"/>
    <xf numFmtId="3" fontId="0" fillId="0" borderId="0" xfId="0" applyNumberFormat="1"/>
    <xf numFmtId="0" fontId="3" fillId="0" borderId="0" xfId="0" applyFont="1" applyAlignment="1">
      <alignment horizontal="center"/>
    </xf>
    <xf numFmtId="3" fontId="2" fillId="0" borderId="0" xfId="0" applyNumberFormat="1" applyFont="1" applyBorder="1"/>
    <xf numFmtId="0" fontId="2" fillId="0" borderId="0" xfId="0" applyFont="1" applyAlignment="1">
      <alignment wrapText="1"/>
    </xf>
    <xf numFmtId="3" fontId="2" fillId="0" borderId="0" xfId="0" applyNumberFormat="1" applyFont="1" applyBorder="1" applyAlignment="1">
      <alignment horizontal="center"/>
    </xf>
    <xf numFmtId="3" fontId="2" fillId="0" borderId="0" xfId="1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3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 xr:uid="{B769A0C7-2912-4B45-834B-EBB33978B7C0}"/>
  </cellStyles>
  <dxfs count="10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Q27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3" sqref="N13"/>
    </sheetView>
  </sheetViews>
  <sheetFormatPr defaultRowHeight="12.75" x14ac:dyDescent="0.2"/>
  <cols>
    <col min="1" max="1" width="15.5703125" style="1" customWidth="1"/>
    <col min="2" max="2" width="5.42578125" style="13" customWidth="1"/>
    <col min="3" max="8" width="9.140625" style="1" customWidth="1"/>
    <col min="9" max="9" width="2.7109375" style="1" customWidth="1"/>
    <col min="10" max="11" width="8.7109375" style="1" customWidth="1"/>
    <col min="12" max="12" width="10.140625" style="2" bestFit="1" customWidth="1"/>
    <col min="13" max="16384" width="9.140625" style="2"/>
  </cols>
  <sheetData>
    <row r="1" spans="1:13" ht="15" x14ac:dyDescent="0.25">
      <c r="A1" s="41" t="s">
        <v>278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3" s="25" customFormat="1" x14ac:dyDescent="0.2">
      <c r="A2" s="23" t="s">
        <v>0</v>
      </c>
      <c r="B2" s="17" t="s">
        <v>18</v>
      </c>
      <c r="C2" s="24">
        <v>2014</v>
      </c>
      <c r="D2" s="24">
        <v>2015</v>
      </c>
      <c r="E2" s="24">
        <v>2016</v>
      </c>
      <c r="F2" s="24">
        <v>2017</v>
      </c>
      <c r="G2" s="24">
        <v>2018</v>
      </c>
      <c r="H2" s="24">
        <v>2019</v>
      </c>
      <c r="I2" s="24"/>
      <c r="J2" s="43" t="s">
        <v>265</v>
      </c>
      <c r="K2" s="43"/>
      <c r="L2" s="44" t="s">
        <v>266</v>
      </c>
    </row>
    <row r="3" spans="1:13" x14ac:dyDescent="0.2">
      <c r="A3" s="4"/>
      <c r="B3" s="12"/>
      <c r="C3" s="26"/>
      <c r="D3" s="26"/>
      <c r="E3" s="26"/>
      <c r="F3" s="26"/>
      <c r="G3" s="26"/>
      <c r="H3" s="26"/>
      <c r="I3" s="26"/>
      <c r="J3" s="26"/>
      <c r="K3" s="26"/>
    </row>
    <row r="4" spans="1:13" x14ac:dyDescent="0.2">
      <c r="A4" s="1" t="s">
        <v>26</v>
      </c>
      <c r="C4" s="1">
        <v>18966</v>
      </c>
      <c r="D4" s="1">
        <v>19409</v>
      </c>
      <c r="E4" s="1">
        <v>19828</v>
      </c>
      <c r="F4" s="1">
        <v>18987</v>
      </c>
      <c r="G4" s="1">
        <v>18180</v>
      </c>
      <c r="H4" s="1">
        <v>18838.1155</v>
      </c>
      <c r="J4" s="18">
        <f>IF(AND(G4=0,G4=0),"",H4-G4)</f>
        <v>658.11549999999988</v>
      </c>
      <c r="K4" s="19">
        <f>IFERROR(J4/G4,"")</f>
        <v>3.6199972497249717E-2</v>
      </c>
      <c r="L4" s="2">
        <v>22</v>
      </c>
      <c r="M4" s="1"/>
    </row>
    <row r="5" spans="1:13" x14ac:dyDescent="0.2">
      <c r="A5" s="1" t="s">
        <v>27</v>
      </c>
      <c r="B5" s="35"/>
      <c r="C5" s="1">
        <v>2539</v>
      </c>
      <c r="D5" s="1">
        <v>2579</v>
      </c>
      <c r="E5" s="1">
        <v>2464</v>
      </c>
      <c r="F5" s="1">
        <v>2216</v>
      </c>
      <c r="G5" s="1">
        <v>2088</v>
      </c>
      <c r="H5" s="1">
        <v>2173.5106999999998</v>
      </c>
      <c r="J5" s="18">
        <f t="shared" ref="J5:J57" si="0">IF(AND(G5=0,G5=0),"",H5-G5)</f>
        <v>85.510699999999815</v>
      </c>
      <c r="K5" s="19">
        <f t="shared" ref="K5:K57" si="1">IFERROR(J5/G5,"")</f>
        <v>4.0953400383141672E-2</v>
      </c>
      <c r="L5" s="2">
        <v>158</v>
      </c>
      <c r="M5" s="1"/>
    </row>
    <row r="6" spans="1:13" x14ac:dyDescent="0.2">
      <c r="A6" s="1" t="s">
        <v>28</v>
      </c>
      <c r="C6" s="1">
        <v>12176</v>
      </c>
      <c r="D6" s="1">
        <v>11914</v>
      </c>
      <c r="E6" s="1">
        <v>11803</v>
      </c>
      <c r="F6" s="1">
        <v>11544</v>
      </c>
      <c r="G6" s="1">
        <v>11309</v>
      </c>
      <c r="H6" s="1">
        <v>11553.7325</v>
      </c>
      <c r="J6" s="18">
        <f t="shared" si="0"/>
        <v>244.73250000000007</v>
      </c>
      <c r="K6" s="19">
        <f t="shared" si="1"/>
        <v>2.1640507560350169E-2</v>
      </c>
      <c r="L6" s="2">
        <v>48</v>
      </c>
      <c r="M6" s="1"/>
    </row>
    <row r="7" spans="1:13" x14ac:dyDescent="0.2">
      <c r="A7" s="1" t="s">
        <v>29</v>
      </c>
      <c r="C7" s="1">
        <v>5442</v>
      </c>
      <c r="D7" s="1">
        <v>5653</v>
      </c>
      <c r="E7" s="1">
        <v>6195</v>
      </c>
      <c r="F7" s="1">
        <v>6207</v>
      </c>
      <c r="G7" s="1">
        <v>6192</v>
      </c>
      <c r="H7" s="1">
        <v>6069.2833000000001</v>
      </c>
      <c r="J7" s="18">
        <f t="shared" si="0"/>
        <v>-122.71669999999995</v>
      </c>
      <c r="K7" s="19">
        <f t="shared" si="1"/>
        <v>-1.9818588501291982E-2</v>
      </c>
      <c r="L7" s="2">
        <v>113</v>
      </c>
      <c r="M7" s="1"/>
    </row>
    <row r="8" spans="1:13" x14ac:dyDescent="0.2">
      <c r="A8" s="1" t="s">
        <v>30</v>
      </c>
      <c r="C8" s="1">
        <v>41812</v>
      </c>
      <c r="D8" s="1">
        <v>41175</v>
      </c>
      <c r="E8" s="1">
        <v>41320</v>
      </c>
      <c r="F8" s="1">
        <v>40135</v>
      </c>
      <c r="G8" s="1">
        <v>35963</v>
      </c>
      <c r="H8" s="1">
        <v>34061.841899999999</v>
      </c>
      <c r="J8" s="18">
        <f t="shared" si="0"/>
        <v>-1901.1581000000006</v>
      </c>
      <c r="K8" s="19">
        <f t="shared" si="1"/>
        <v>-5.2864279954397589E-2</v>
      </c>
      <c r="L8" s="2">
        <v>4</v>
      </c>
      <c r="M8" s="1"/>
    </row>
    <row r="9" spans="1:13" x14ac:dyDescent="0.2">
      <c r="A9" s="1" t="s">
        <v>31</v>
      </c>
      <c r="C9" s="1">
        <v>5791</v>
      </c>
      <c r="D9" s="1">
        <v>5870</v>
      </c>
      <c r="E9" s="1">
        <v>6066</v>
      </c>
      <c r="F9" s="1">
        <v>5814</v>
      </c>
      <c r="G9" s="1">
        <v>5091</v>
      </c>
      <c r="H9" s="1">
        <v>4919.9198999999999</v>
      </c>
      <c r="J9" s="18">
        <f t="shared" si="0"/>
        <v>-171.08010000000013</v>
      </c>
      <c r="K9" s="19">
        <f t="shared" si="1"/>
        <v>-3.3604419563936387E-2</v>
      </c>
      <c r="L9" s="2">
        <v>129</v>
      </c>
      <c r="M9" s="1"/>
    </row>
    <row r="10" spans="1:13" x14ac:dyDescent="0.2">
      <c r="A10" s="1" t="s">
        <v>32</v>
      </c>
      <c r="C10" s="1">
        <v>19333</v>
      </c>
      <c r="D10" s="1">
        <v>19541</v>
      </c>
      <c r="E10" s="1">
        <v>19616</v>
      </c>
      <c r="F10" s="1">
        <v>18981</v>
      </c>
      <c r="G10" s="1">
        <v>18388</v>
      </c>
      <c r="H10" s="1">
        <v>18036.1702</v>
      </c>
      <c r="J10" s="18">
        <f t="shared" si="0"/>
        <v>-351.82979999999952</v>
      </c>
      <c r="K10" s="19">
        <f t="shared" si="1"/>
        <v>-1.9133663258646919E-2</v>
      </c>
      <c r="L10" s="2">
        <v>24</v>
      </c>
      <c r="M10" s="1"/>
    </row>
    <row r="11" spans="1:13" x14ac:dyDescent="0.2">
      <c r="A11" s="1" t="s">
        <v>33</v>
      </c>
      <c r="C11" s="1">
        <v>12687</v>
      </c>
      <c r="D11" s="1">
        <v>12785</v>
      </c>
      <c r="E11" s="1">
        <v>14404</v>
      </c>
      <c r="F11" s="1">
        <v>14495</v>
      </c>
      <c r="G11" s="1">
        <v>14416</v>
      </c>
      <c r="H11" s="1">
        <v>13857.474099999999</v>
      </c>
      <c r="J11" s="18">
        <f t="shared" si="0"/>
        <v>-558.52590000000055</v>
      </c>
      <c r="K11" s="19">
        <f t="shared" si="1"/>
        <v>-3.8743472530521683E-2</v>
      </c>
      <c r="L11" s="2">
        <v>34</v>
      </c>
      <c r="M11" s="1"/>
    </row>
    <row r="12" spans="1:13" x14ac:dyDescent="0.2">
      <c r="A12" s="1" t="s">
        <v>34</v>
      </c>
      <c r="C12" s="1">
        <v>11591</v>
      </c>
      <c r="D12" s="1">
        <v>11283</v>
      </c>
      <c r="E12" s="1">
        <v>11273</v>
      </c>
      <c r="F12" s="1">
        <v>10471</v>
      </c>
      <c r="G12" s="1">
        <v>10377</v>
      </c>
      <c r="H12" s="1">
        <v>10488.114600000001</v>
      </c>
      <c r="J12" s="18">
        <f t="shared" si="0"/>
        <v>111.11460000000079</v>
      </c>
      <c r="K12" s="19">
        <f t="shared" si="1"/>
        <v>1.07077768141082E-2</v>
      </c>
      <c r="L12" s="2">
        <v>60</v>
      </c>
      <c r="M12" s="1"/>
    </row>
    <row r="13" spans="1:13" x14ac:dyDescent="0.2">
      <c r="A13" s="1" t="s">
        <v>35</v>
      </c>
      <c r="C13" s="1">
        <v>16704</v>
      </c>
      <c r="D13" s="1">
        <v>15766</v>
      </c>
      <c r="E13" s="1">
        <v>15380</v>
      </c>
      <c r="F13" s="1">
        <v>13604</v>
      </c>
      <c r="G13" s="1">
        <v>12124</v>
      </c>
      <c r="H13" s="1">
        <v>11542.1638</v>
      </c>
      <c r="J13" s="18">
        <f t="shared" si="0"/>
        <v>-581.83619999999974</v>
      </c>
      <c r="K13" s="19">
        <f t="shared" si="1"/>
        <v>-4.7990448696799713E-2</v>
      </c>
      <c r="L13" s="2">
        <v>49</v>
      </c>
      <c r="M13" s="1"/>
    </row>
    <row r="14" spans="1:13" x14ac:dyDescent="0.2">
      <c r="A14" s="1" t="s">
        <v>36</v>
      </c>
      <c r="C14" s="1">
        <v>5536</v>
      </c>
      <c r="D14" s="1">
        <v>5844</v>
      </c>
      <c r="E14" s="1">
        <v>6290</v>
      </c>
      <c r="F14" s="1">
        <v>6193</v>
      </c>
      <c r="G14" s="1">
        <v>6084</v>
      </c>
      <c r="H14" s="1">
        <v>6258.7074000000002</v>
      </c>
      <c r="J14" s="18">
        <f t="shared" si="0"/>
        <v>174.70740000000023</v>
      </c>
      <c r="K14" s="19">
        <f t="shared" si="1"/>
        <v>2.8715877712031598E-2</v>
      </c>
      <c r="L14" s="2">
        <v>109</v>
      </c>
      <c r="M14" s="1"/>
    </row>
    <row r="15" spans="1:13" x14ac:dyDescent="0.2">
      <c r="A15" s="1" t="s">
        <v>37</v>
      </c>
      <c r="C15" s="1">
        <v>7248</v>
      </c>
      <c r="D15" s="1">
        <v>7214</v>
      </c>
      <c r="E15" s="1">
        <v>7243</v>
      </c>
      <c r="F15" s="1">
        <v>6577</v>
      </c>
      <c r="G15" s="1">
        <v>5900</v>
      </c>
      <c r="H15" s="1">
        <v>5442.0778</v>
      </c>
      <c r="J15" s="18">
        <f t="shared" si="0"/>
        <v>-457.92219999999998</v>
      </c>
      <c r="K15" s="19">
        <f t="shared" si="1"/>
        <v>-7.7613932203389829E-2</v>
      </c>
      <c r="L15" s="2">
        <v>122</v>
      </c>
      <c r="M15" s="1"/>
    </row>
    <row r="16" spans="1:13" x14ac:dyDescent="0.2">
      <c r="A16" s="1" t="s">
        <v>38</v>
      </c>
      <c r="C16" s="1">
        <v>22132</v>
      </c>
      <c r="D16" s="1">
        <v>22153</v>
      </c>
      <c r="E16" s="1">
        <v>22282</v>
      </c>
      <c r="F16" s="1">
        <v>19827</v>
      </c>
      <c r="G16" s="1">
        <v>17977</v>
      </c>
      <c r="H16" s="1">
        <v>16510.205699999999</v>
      </c>
      <c r="J16" s="18">
        <f t="shared" si="0"/>
        <v>-1466.7943000000014</v>
      </c>
      <c r="K16" s="19">
        <f t="shared" si="1"/>
        <v>-8.1592829726873303E-2</v>
      </c>
      <c r="L16" s="2">
        <v>27</v>
      </c>
      <c r="M16" s="1"/>
    </row>
    <row r="17" spans="1:13" x14ac:dyDescent="0.2">
      <c r="A17" s="1" t="s">
        <v>39</v>
      </c>
      <c r="C17" s="1">
        <v>6805</v>
      </c>
      <c r="D17" s="1">
        <v>6686</v>
      </c>
      <c r="E17" s="1">
        <v>6739</v>
      </c>
      <c r="F17" s="1">
        <v>6760</v>
      </c>
      <c r="G17" s="1">
        <v>6184</v>
      </c>
      <c r="H17" s="1">
        <v>6149.5992999999999</v>
      </c>
      <c r="J17" s="18">
        <f t="shared" si="0"/>
        <v>-34.400700000000143</v>
      </c>
      <c r="K17" s="19">
        <f t="shared" si="1"/>
        <v>-5.5628557567917432E-3</v>
      </c>
      <c r="L17" s="2">
        <v>111</v>
      </c>
      <c r="M17" s="1"/>
    </row>
    <row r="18" spans="1:13" x14ac:dyDescent="0.2">
      <c r="A18" s="1" t="s">
        <v>40</v>
      </c>
      <c r="C18" s="1">
        <v>12070</v>
      </c>
      <c r="D18" s="1">
        <v>11605</v>
      </c>
      <c r="E18" s="1">
        <v>11279</v>
      </c>
      <c r="F18" s="1">
        <v>10403</v>
      </c>
      <c r="G18" s="1">
        <v>9382</v>
      </c>
      <c r="H18" s="1">
        <v>9527.1435999999994</v>
      </c>
      <c r="J18" s="18">
        <f t="shared" si="0"/>
        <v>145.14359999999942</v>
      </c>
      <c r="K18" s="19">
        <f t="shared" si="1"/>
        <v>1.5470432743551419E-2</v>
      </c>
      <c r="L18" s="2">
        <v>67</v>
      </c>
      <c r="M18" s="1"/>
    </row>
    <row r="19" spans="1:13" x14ac:dyDescent="0.2">
      <c r="A19" s="1" t="s">
        <v>41</v>
      </c>
      <c r="C19" s="1">
        <v>7786</v>
      </c>
      <c r="D19" s="1">
        <v>7433</v>
      </c>
      <c r="E19" s="1">
        <v>7042</v>
      </c>
      <c r="F19" s="1">
        <v>6765</v>
      </c>
      <c r="G19" s="1">
        <v>6315</v>
      </c>
      <c r="H19" s="1">
        <v>6007.9654</v>
      </c>
      <c r="J19" s="18">
        <f t="shared" si="0"/>
        <v>-307.03459999999995</v>
      </c>
      <c r="K19" s="19">
        <f t="shared" si="1"/>
        <v>-4.8619889152810764E-2</v>
      </c>
      <c r="L19" s="2">
        <v>114</v>
      </c>
      <c r="M19" s="1"/>
    </row>
    <row r="20" spans="1:13" x14ac:dyDescent="0.2">
      <c r="A20" s="1" t="s">
        <v>42</v>
      </c>
      <c r="B20" s="35"/>
      <c r="C20" s="1">
        <v>2582</v>
      </c>
      <c r="D20" s="1">
        <v>2379</v>
      </c>
      <c r="E20" s="1">
        <v>2390</v>
      </c>
      <c r="F20" s="1">
        <v>2293</v>
      </c>
      <c r="G20" s="1">
        <v>2449</v>
      </c>
      <c r="H20" s="1">
        <v>2563.2069000000001</v>
      </c>
      <c r="J20" s="18">
        <f t="shared" si="0"/>
        <v>114.20690000000013</v>
      </c>
      <c r="K20" s="19">
        <f t="shared" si="1"/>
        <v>4.6634095549203808E-2</v>
      </c>
      <c r="L20" s="2">
        <v>154</v>
      </c>
      <c r="M20" s="1"/>
    </row>
    <row r="21" spans="1:13" x14ac:dyDescent="0.2">
      <c r="A21" s="1" t="s">
        <v>43</v>
      </c>
      <c r="C21" s="1">
        <v>10603</v>
      </c>
      <c r="D21" s="1">
        <v>10041</v>
      </c>
      <c r="E21" s="1">
        <v>10048</v>
      </c>
      <c r="F21" s="1">
        <v>8880</v>
      </c>
      <c r="G21" s="1">
        <v>7874</v>
      </c>
      <c r="H21" s="1">
        <v>7630.5029999999997</v>
      </c>
      <c r="J21" s="18">
        <f t="shared" si="0"/>
        <v>-243.4970000000003</v>
      </c>
      <c r="K21" s="19">
        <f t="shared" si="1"/>
        <v>-3.0924180848361734E-2</v>
      </c>
      <c r="L21" s="2">
        <v>93</v>
      </c>
      <c r="M21" s="1"/>
    </row>
    <row r="22" spans="1:13" x14ac:dyDescent="0.2">
      <c r="A22" s="1" t="s">
        <v>44</v>
      </c>
      <c r="C22" s="1">
        <v>10290</v>
      </c>
      <c r="D22" s="1">
        <v>9757</v>
      </c>
      <c r="E22" s="1">
        <v>9723</v>
      </c>
      <c r="F22" s="1">
        <v>9011</v>
      </c>
      <c r="G22" s="1">
        <v>8234</v>
      </c>
      <c r="H22" s="1">
        <v>8037.9998999999998</v>
      </c>
      <c r="J22" s="18">
        <f t="shared" si="0"/>
        <v>-196.0001000000002</v>
      </c>
      <c r="K22" s="19">
        <f t="shared" si="1"/>
        <v>-2.3803752732572285E-2</v>
      </c>
      <c r="L22" s="2">
        <v>89</v>
      </c>
      <c r="M22" s="1"/>
    </row>
    <row r="23" spans="1:13" x14ac:dyDescent="0.2">
      <c r="A23" s="1" t="s">
        <v>45</v>
      </c>
      <c r="C23" s="1">
        <v>2750</v>
      </c>
      <c r="D23" s="1">
        <v>2664</v>
      </c>
      <c r="E23" s="1">
        <v>2753</v>
      </c>
      <c r="F23" s="1">
        <v>2721</v>
      </c>
      <c r="G23" s="1">
        <v>2619</v>
      </c>
      <c r="H23" s="1">
        <v>2671.4256</v>
      </c>
      <c r="J23" s="18">
        <f t="shared" si="0"/>
        <v>52.425600000000031</v>
      </c>
      <c r="K23" s="19">
        <f t="shared" si="1"/>
        <v>2.0017411225658661E-2</v>
      </c>
      <c r="L23" s="2">
        <v>152</v>
      </c>
      <c r="M23" s="1"/>
    </row>
    <row r="24" spans="1:13" x14ac:dyDescent="0.2">
      <c r="A24" s="30" t="s">
        <v>214</v>
      </c>
      <c r="C24" s="1">
        <v>653</v>
      </c>
      <c r="D24" s="1">
        <v>725</v>
      </c>
      <c r="E24" s="1">
        <v>819</v>
      </c>
      <c r="F24" s="1">
        <v>849</v>
      </c>
      <c r="G24" s="1">
        <v>820</v>
      </c>
      <c r="H24" s="1">
        <v>903.53589999999997</v>
      </c>
      <c r="J24" s="18">
        <f t="shared" si="0"/>
        <v>83.53589999999997</v>
      </c>
      <c r="K24" s="19">
        <f t="shared" si="1"/>
        <v>0.10187304878048777</v>
      </c>
      <c r="L24" s="2">
        <v>172</v>
      </c>
      <c r="M24" s="1"/>
    </row>
    <row r="25" spans="1:13" x14ac:dyDescent="0.2">
      <c r="A25" s="1" t="s">
        <v>46</v>
      </c>
      <c r="C25" s="1">
        <v>32353</v>
      </c>
      <c r="D25" s="1">
        <v>33016</v>
      </c>
      <c r="E25" s="1">
        <v>31886</v>
      </c>
      <c r="F25" s="1">
        <v>29899</v>
      </c>
      <c r="G25" s="1">
        <v>27273</v>
      </c>
      <c r="H25" s="1">
        <v>24886.5272</v>
      </c>
      <c r="J25" s="18">
        <f t="shared" si="0"/>
        <v>-2386.4727999999996</v>
      </c>
      <c r="K25" s="19">
        <f t="shared" si="1"/>
        <v>-8.7503127635390296E-2</v>
      </c>
      <c r="L25" s="2">
        <v>10</v>
      </c>
      <c r="M25" s="1"/>
    </row>
    <row r="26" spans="1:13" x14ac:dyDescent="0.2">
      <c r="A26" s="1" t="s">
        <v>47</v>
      </c>
      <c r="C26" s="1">
        <v>14319</v>
      </c>
      <c r="D26" s="1">
        <v>14320</v>
      </c>
      <c r="E26" s="1">
        <v>14026</v>
      </c>
      <c r="F26" s="1">
        <v>13108</v>
      </c>
      <c r="G26" s="1">
        <v>12305</v>
      </c>
      <c r="H26" s="1">
        <v>11794.8637</v>
      </c>
      <c r="J26" s="18">
        <f t="shared" si="0"/>
        <v>-510.13630000000012</v>
      </c>
      <c r="K26" s="19">
        <f t="shared" si="1"/>
        <v>-4.1457643234457546E-2</v>
      </c>
      <c r="L26" s="2">
        <v>46</v>
      </c>
      <c r="M26" s="1"/>
    </row>
    <row r="27" spans="1:13" x14ac:dyDescent="0.2">
      <c r="A27" s="1" t="s">
        <v>48</v>
      </c>
      <c r="B27" s="35">
        <v>2</v>
      </c>
      <c r="C27" s="22">
        <v>1015</v>
      </c>
      <c r="D27" s="22">
        <v>2208</v>
      </c>
      <c r="E27" s="22">
        <v>2380</v>
      </c>
      <c r="F27" s="22">
        <v>2558</v>
      </c>
      <c r="G27" s="22">
        <v>2300</v>
      </c>
      <c r="H27" s="1">
        <v>2195.9502000000002</v>
      </c>
      <c r="J27" s="18">
        <f t="shared" si="0"/>
        <v>-104.04979999999978</v>
      </c>
      <c r="K27" s="19">
        <f t="shared" si="1"/>
        <v>-4.5239043478260771E-2</v>
      </c>
      <c r="L27" s="2">
        <v>156</v>
      </c>
      <c r="M27" s="1"/>
    </row>
    <row r="28" spans="1:13" x14ac:dyDescent="0.2">
      <c r="A28" s="1" t="s">
        <v>49</v>
      </c>
      <c r="C28" s="1">
        <v>20222</v>
      </c>
      <c r="D28" s="1">
        <v>19241</v>
      </c>
      <c r="E28" s="1">
        <v>19099</v>
      </c>
      <c r="F28" s="1">
        <v>18828</v>
      </c>
      <c r="G28" s="1">
        <v>18011</v>
      </c>
      <c r="H28" s="1">
        <v>16659.9457</v>
      </c>
      <c r="J28" s="18">
        <f t="shared" si="0"/>
        <v>-1351.0542999999998</v>
      </c>
      <c r="K28" s="19">
        <f t="shared" si="1"/>
        <v>-7.5012731108766856E-2</v>
      </c>
      <c r="L28" s="2">
        <v>26</v>
      </c>
      <c r="M28" s="1"/>
    </row>
    <row r="29" spans="1:13" x14ac:dyDescent="0.2">
      <c r="A29" s="1" t="s">
        <v>50</v>
      </c>
      <c r="B29" s="35"/>
      <c r="C29" s="1">
        <v>321</v>
      </c>
      <c r="D29" s="1">
        <v>258</v>
      </c>
      <c r="E29" s="1">
        <v>260</v>
      </c>
      <c r="F29" s="1">
        <v>239</v>
      </c>
      <c r="G29" s="1">
        <v>220</v>
      </c>
      <c r="H29" s="1">
        <v>218.01079999999999</v>
      </c>
      <c r="J29" s="18">
        <f t="shared" si="0"/>
        <v>-1.989200000000011</v>
      </c>
      <c r="K29" s="19">
        <f t="shared" si="1"/>
        <v>-9.0418181818182324E-3</v>
      </c>
      <c r="L29" s="2">
        <v>183</v>
      </c>
      <c r="M29" s="1"/>
    </row>
    <row r="30" spans="1:13" x14ac:dyDescent="0.2">
      <c r="A30" s="1" t="s">
        <v>51</v>
      </c>
      <c r="C30" s="1">
        <v>30701</v>
      </c>
      <c r="D30" s="1">
        <v>28690</v>
      </c>
      <c r="E30" s="1">
        <v>27082</v>
      </c>
      <c r="F30" s="1">
        <v>24970</v>
      </c>
      <c r="G30" s="1">
        <v>22967</v>
      </c>
      <c r="H30" s="1">
        <v>22552.6253</v>
      </c>
      <c r="J30" s="18">
        <f t="shared" si="0"/>
        <v>-414.3747000000003</v>
      </c>
      <c r="K30" s="19">
        <f t="shared" si="1"/>
        <v>-1.8042177907432417E-2</v>
      </c>
      <c r="L30" s="2">
        <v>13</v>
      </c>
      <c r="M30" s="1"/>
    </row>
    <row r="31" spans="1:13" x14ac:dyDescent="0.2">
      <c r="A31" s="1" t="s">
        <v>52</v>
      </c>
      <c r="C31" s="1">
        <v>4491</v>
      </c>
      <c r="D31" s="1">
        <v>4310</v>
      </c>
      <c r="E31" s="1">
        <v>4186</v>
      </c>
      <c r="F31" s="1">
        <v>3885</v>
      </c>
      <c r="G31" s="1">
        <v>3546</v>
      </c>
      <c r="H31" s="1">
        <v>3009.8964000000001</v>
      </c>
      <c r="J31" s="18">
        <f t="shared" si="0"/>
        <v>-536.10359999999991</v>
      </c>
      <c r="K31" s="19">
        <f t="shared" si="1"/>
        <v>-0.15118544839255496</v>
      </c>
      <c r="L31" s="2">
        <v>149</v>
      </c>
      <c r="M31" s="1"/>
    </row>
    <row r="32" spans="1:13" x14ac:dyDescent="0.2">
      <c r="A32" s="1" t="s">
        <v>53</v>
      </c>
      <c r="C32" s="1">
        <v>10917</v>
      </c>
      <c r="D32" s="1">
        <v>10530</v>
      </c>
      <c r="E32" s="1">
        <v>10540</v>
      </c>
      <c r="F32" s="1">
        <v>9832</v>
      </c>
      <c r="G32" s="1">
        <v>9346</v>
      </c>
      <c r="H32" s="1">
        <v>9196.3472000000002</v>
      </c>
      <c r="J32" s="18">
        <f t="shared" si="0"/>
        <v>-149.65279999999984</v>
      </c>
      <c r="K32" s="19">
        <f t="shared" si="1"/>
        <v>-1.6012497325058831E-2</v>
      </c>
      <c r="L32" s="2">
        <v>74</v>
      </c>
      <c r="M32" s="1"/>
    </row>
    <row r="33" spans="1:13" x14ac:dyDescent="0.2">
      <c r="A33" s="30" t="s">
        <v>217</v>
      </c>
      <c r="C33" s="1">
        <v>36016</v>
      </c>
      <c r="D33" s="1">
        <v>37021</v>
      </c>
      <c r="E33" s="1">
        <v>37418</v>
      </c>
      <c r="F33" s="1">
        <v>34877</v>
      </c>
      <c r="G33" s="1">
        <v>32334</v>
      </c>
      <c r="H33" s="1">
        <v>31374.937999999998</v>
      </c>
      <c r="J33" s="18">
        <f t="shared" si="0"/>
        <v>-959.06200000000172</v>
      </c>
      <c r="K33" s="19">
        <f t="shared" si="1"/>
        <v>-2.9661099771138792E-2</v>
      </c>
      <c r="L33" s="2">
        <v>5</v>
      </c>
      <c r="M33" s="1"/>
    </row>
    <row r="34" spans="1:13" x14ac:dyDescent="0.2">
      <c r="A34" s="1" t="s">
        <v>54</v>
      </c>
      <c r="C34" s="1">
        <v>6745</v>
      </c>
      <c r="D34" s="1">
        <v>6217</v>
      </c>
      <c r="E34" s="1">
        <v>6019</v>
      </c>
      <c r="F34" s="1">
        <v>5510</v>
      </c>
      <c r="G34" s="1">
        <v>4973</v>
      </c>
      <c r="H34" s="1">
        <v>4845.8968999999997</v>
      </c>
      <c r="J34" s="18">
        <f t="shared" si="0"/>
        <v>-127.10310000000027</v>
      </c>
      <c r="K34" s="19">
        <f t="shared" si="1"/>
        <v>-2.5558636637844412E-2</v>
      </c>
      <c r="L34" s="2">
        <v>130</v>
      </c>
      <c r="M34" s="1"/>
    </row>
    <row r="35" spans="1:13" x14ac:dyDescent="0.2">
      <c r="A35" s="33" t="s">
        <v>226</v>
      </c>
      <c r="B35" s="13">
        <v>7</v>
      </c>
      <c r="C35" s="1">
        <v>46422</v>
      </c>
      <c r="D35" s="1">
        <v>44431</v>
      </c>
      <c r="E35" s="1">
        <v>43463</v>
      </c>
      <c r="F35" s="1">
        <v>41786</v>
      </c>
      <c r="G35" s="1">
        <v>38120</v>
      </c>
      <c r="H35" s="1">
        <v>36374.694199999998</v>
      </c>
      <c r="J35" s="18">
        <f t="shared" si="0"/>
        <v>-1745.3058000000019</v>
      </c>
      <c r="K35" s="19">
        <f t="shared" si="1"/>
        <v>-4.5784517313746116E-2</v>
      </c>
      <c r="L35" s="2">
        <v>3</v>
      </c>
      <c r="M35" s="1"/>
    </row>
    <row r="36" spans="1:13" x14ac:dyDescent="0.2">
      <c r="A36" s="1" t="s">
        <v>55</v>
      </c>
      <c r="C36" s="1">
        <v>10924</v>
      </c>
      <c r="D36" s="1">
        <v>10611</v>
      </c>
      <c r="E36" s="1">
        <v>10436</v>
      </c>
      <c r="F36" s="1">
        <v>9495</v>
      </c>
      <c r="G36" s="1">
        <v>9252</v>
      </c>
      <c r="H36" s="1">
        <v>9016.6131000000005</v>
      </c>
      <c r="J36" s="18">
        <f t="shared" si="0"/>
        <v>-235.38689999999951</v>
      </c>
      <c r="K36" s="19">
        <f t="shared" si="1"/>
        <v>-2.5441731517509676E-2</v>
      </c>
      <c r="L36" s="2">
        <v>75</v>
      </c>
      <c r="M36" s="1"/>
    </row>
    <row r="37" spans="1:13" x14ac:dyDescent="0.2">
      <c r="A37" s="1" t="s">
        <v>56</v>
      </c>
      <c r="C37" s="1">
        <v>3979</v>
      </c>
      <c r="D37" s="1">
        <v>3759</v>
      </c>
      <c r="E37" s="1">
        <v>3851</v>
      </c>
      <c r="F37" s="1">
        <v>3683</v>
      </c>
      <c r="G37" s="1">
        <v>3534</v>
      </c>
      <c r="H37" s="1">
        <v>3405.7184000000002</v>
      </c>
      <c r="J37" s="18">
        <f t="shared" si="0"/>
        <v>-128.2815999999998</v>
      </c>
      <c r="K37" s="19">
        <f t="shared" si="1"/>
        <v>-3.6299264289756591E-2</v>
      </c>
      <c r="L37" s="2">
        <v>144</v>
      </c>
      <c r="M37" s="1"/>
    </row>
    <row r="38" spans="1:13" x14ac:dyDescent="0.2">
      <c r="A38" s="1" t="s">
        <v>57</v>
      </c>
      <c r="C38" s="1">
        <v>13265</v>
      </c>
      <c r="D38" s="1">
        <v>12755</v>
      </c>
      <c r="E38" s="1">
        <v>12452</v>
      </c>
      <c r="F38" s="1">
        <v>11674</v>
      </c>
      <c r="G38" s="1">
        <v>10886</v>
      </c>
      <c r="H38" s="1">
        <v>10653.2176</v>
      </c>
      <c r="J38" s="18">
        <f t="shared" si="0"/>
        <v>-232.78240000000005</v>
      </c>
      <c r="K38" s="19">
        <f t="shared" si="1"/>
        <v>-2.138364872313063E-2</v>
      </c>
      <c r="L38" s="2">
        <v>58</v>
      </c>
      <c r="M38" s="1"/>
    </row>
    <row r="39" spans="1:13" x14ac:dyDescent="0.2">
      <c r="A39" s="1" t="s">
        <v>58</v>
      </c>
      <c r="C39" s="1">
        <v>12523</v>
      </c>
      <c r="D39" s="1">
        <v>12451</v>
      </c>
      <c r="E39" s="1">
        <v>12435</v>
      </c>
      <c r="F39" s="1">
        <v>11326</v>
      </c>
      <c r="G39" s="1">
        <v>9940</v>
      </c>
      <c r="H39" s="1">
        <v>9317.4069</v>
      </c>
      <c r="J39" s="18">
        <f t="shared" si="0"/>
        <v>-622.59310000000005</v>
      </c>
      <c r="K39" s="19">
        <f t="shared" si="1"/>
        <v>-6.2635120724346086E-2</v>
      </c>
      <c r="L39" s="2">
        <v>72</v>
      </c>
      <c r="M39" s="1"/>
    </row>
    <row r="40" spans="1:13" x14ac:dyDescent="0.2">
      <c r="A40" s="1" t="s">
        <v>59</v>
      </c>
      <c r="C40" s="1">
        <v>11501</v>
      </c>
      <c r="D40" s="1">
        <v>10946</v>
      </c>
      <c r="E40" s="1">
        <v>10466</v>
      </c>
      <c r="F40" s="1">
        <v>9640</v>
      </c>
      <c r="G40" s="1">
        <v>9197</v>
      </c>
      <c r="H40" s="1">
        <v>8589.5450000000001</v>
      </c>
      <c r="J40" s="18">
        <f t="shared" si="0"/>
        <v>-607.45499999999993</v>
      </c>
      <c r="K40" s="19">
        <f t="shared" si="1"/>
        <v>-6.6049255191910392E-2</v>
      </c>
      <c r="L40" s="2">
        <v>82</v>
      </c>
      <c r="M40" s="1"/>
    </row>
    <row r="41" spans="1:13" x14ac:dyDescent="0.2">
      <c r="A41" s="1" t="s">
        <v>60</v>
      </c>
      <c r="C41" s="1">
        <v>7054</v>
      </c>
      <c r="D41" s="1">
        <v>7072</v>
      </c>
      <c r="E41" s="1">
        <v>7244</v>
      </c>
      <c r="F41" s="1">
        <v>7064</v>
      </c>
      <c r="G41" s="1">
        <v>6851</v>
      </c>
      <c r="H41" s="1">
        <v>6837.1729999999998</v>
      </c>
      <c r="J41" s="18">
        <f t="shared" si="0"/>
        <v>-13.827000000000226</v>
      </c>
      <c r="K41" s="19">
        <f t="shared" si="1"/>
        <v>-2.0182455116041784E-3</v>
      </c>
      <c r="L41" s="2">
        <v>101</v>
      </c>
      <c r="M41" s="1"/>
    </row>
    <row r="42" spans="1:13" x14ac:dyDescent="0.2">
      <c r="A42" s="1" t="s">
        <v>61</v>
      </c>
      <c r="C42" s="1">
        <v>10446</v>
      </c>
      <c r="D42" s="1">
        <v>9753</v>
      </c>
      <c r="E42" s="1">
        <v>9906</v>
      </c>
      <c r="F42" s="1">
        <v>9443</v>
      </c>
      <c r="G42" s="1">
        <v>8364</v>
      </c>
      <c r="H42" s="1">
        <v>8165.5775999999996</v>
      </c>
      <c r="J42" s="18">
        <f t="shared" si="0"/>
        <v>-198.42240000000038</v>
      </c>
      <c r="K42" s="19">
        <f t="shared" si="1"/>
        <v>-2.3723385939741794E-2</v>
      </c>
      <c r="L42" s="2">
        <v>87</v>
      </c>
      <c r="M42" s="1"/>
    </row>
    <row r="43" spans="1:13" x14ac:dyDescent="0.2">
      <c r="A43" s="1" t="s">
        <v>62</v>
      </c>
      <c r="C43" s="1">
        <v>10433</v>
      </c>
      <c r="D43" s="1">
        <v>10233</v>
      </c>
      <c r="E43" s="1">
        <v>9945</v>
      </c>
      <c r="F43" s="1">
        <v>9377</v>
      </c>
      <c r="G43" s="1">
        <v>8876</v>
      </c>
      <c r="H43" s="1">
        <v>8437.5460000000003</v>
      </c>
      <c r="J43" s="18">
        <f t="shared" si="0"/>
        <v>-438.45399999999972</v>
      </c>
      <c r="K43" s="19">
        <f t="shared" si="1"/>
        <v>-4.9397701667417727E-2</v>
      </c>
      <c r="L43" s="2">
        <v>84</v>
      </c>
      <c r="M43" s="1"/>
    </row>
    <row r="44" spans="1:13" x14ac:dyDescent="0.2">
      <c r="A44" s="1" t="s">
        <v>63</v>
      </c>
      <c r="C44" s="1">
        <v>9587</v>
      </c>
      <c r="D44" s="1">
        <v>8652</v>
      </c>
      <c r="E44" s="1">
        <v>7882</v>
      </c>
      <c r="F44" s="1">
        <v>7292</v>
      </c>
      <c r="G44" s="1">
        <v>6841</v>
      </c>
      <c r="H44" s="1">
        <v>6761.8329000000003</v>
      </c>
      <c r="J44" s="18">
        <f t="shared" si="0"/>
        <v>-79.167099999999664</v>
      </c>
      <c r="K44" s="19">
        <f t="shared" si="1"/>
        <v>-1.1572445548896311E-2</v>
      </c>
      <c r="L44" s="2">
        <v>103</v>
      </c>
      <c r="M44" s="1"/>
    </row>
    <row r="45" spans="1:13" x14ac:dyDescent="0.2">
      <c r="A45" s="1" t="s">
        <v>64</v>
      </c>
      <c r="C45" s="1">
        <v>12187</v>
      </c>
      <c r="D45" s="1">
        <v>11778</v>
      </c>
      <c r="E45" s="1">
        <v>11607</v>
      </c>
      <c r="F45" s="1">
        <v>12008</v>
      </c>
      <c r="G45" s="1">
        <v>11148</v>
      </c>
      <c r="H45" s="1">
        <v>11085.303400000001</v>
      </c>
      <c r="J45" s="18">
        <f t="shared" si="0"/>
        <v>-62.696599999999307</v>
      </c>
      <c r="K45" s="19">
        <f t="shared" si="1"/>
        <v>-5.6240222461427436E-3</v>
      </c>
      <c r="L45" s="2">
        <v>53</v>
      </c>
      <c r="M45" s="1"/>
    </row>
    <row r="46" spans="1:13" x14ac:dyDescent="0.2">
      <c r="A46" s="1" t="s">
        <v>65</v>
      </c>
      <c r="C46" s="1">
        <v>5487</v>
      </c>
      <c r="D46" s="1">
        <v>5579</v>
      </c>
      <c r="E46" s="1">
        <v>5732</v>
      </c>
      <c r="F46" s="1">
        <v>5273</v>
      </c>
      <c r="G46" s="1">
        <v>5442</v>
      </c>
      <c r="H46" s="1">
        <v>5471.5604000000003</v>
      </c>
      <c r="J46" s="18">
        <f t="shared" si="0"/>
        <v>29.5604000000003</v>
      </c>
      <c r="K46" s="19">
        <f t="shared" si="1"/>
        <v>5.4319000367512495E-3</v>
      </c>
      <c r="L46" s="2">
        <v>120</v>
      </c>
      <c r="M46" s="1"/>
    </row>
    <row r="47" spans="1:13" x14ac:dyDescent="0.2">
      <c r="A47" s="1" t="s">
        <v>66</v>
      </c>
      <c r="C47" s="1">
        <v>3632</v>
      </c>
      <c r="D47" s="1">
        <v>3437</v>
      </c>
      <c r="E47" s="1">
        <v>3398</v>
      </c>
      <c r="F47" s="1">
        <v>3151</v>
      </c>
      <c r="G47" s="1">
        <v>2795</v>
      </c>
      <c r="H47" s="1">
        <v>3176.3258000000001</v>
      </c>
      <c r="J47" s="18">
        <f t="shared" si="0"/>
        <v>381.32580000000007</v>
      </c>
      <c r="K47" s="19">
        <f t="shared" si="1"/>
        <v>0.1364314132379249</v>
      </c>
      <c r="L47" s="2">
        <v>147</v>
      </c>
      <c r="M47" s="1"/>
    </row>
    <row r="48" spans="1:13" x14ac:dyDescent="0.2">
      <c r="A48" s="1" t="s">
        <v>67</v>
      </c>
      <c r="C48" s="1">
        <v>4554</v>
      </c>
      <c r="D48" s="1">
        <v>4521</v>
      </c>
      <c r="E48" s="1">
        <v>4504</v>
      </c>
      <c r="F48" s="1">
        <v>4511</v>
      </c>
      <c r="G48" s="1">
        <v>4441</v>
      </c>
      <c r="H48" s="1">
        <v>4617.8127000000004</v>
      </c>
      <c r="J48" s="18">
        <f t="shared" si="0"/>
        <v>176.8127000000004</v>
      </c>
      <c r="K48" s="19">
        <f t="shared" si="1"/>
        <v>3.9813713127674039E-2</v>
      </c>
      <c r="L48" s="2">
        <v>132</v>
      </c>
      <c r="M48" s="1"/>
    </row>
    <row r="49" spans="1:13" x14ac:dyDescent="0.2">
      <c r="A49" s="1" t="s">
        <v>68</v>
      </c>
      <c r="C49" s="1">
        <v>14883</v>
      </c>
      <c r="D49" s="1">
        <v>14182</v>
      </c>
      <c r="E49" s="1">
        <v>14159</v>
      </c>
      <c r="F49" s="1">
        <v>13586</v>
      </c>
      <c r="G49" s="1">
        <v>12660</v>
      </c>
      <c r="H49" s="1">
        <v>12179.5584</v>
      </c>
      <c r="J49" s="18">
        <f t="shared" si="0"/>
        <v>-480.44160000000011</v>
      </c>
      <c r="K49" s="19">
        <f t="shared" si="1"/>
        <v>-3.7949573459715648E-2</v>
      </c>
      <c r="L49" s="2">
        <v>44</v>
      </c>
      <c r="M49" s="1"/>
    </row>
    <row r="50" spans="1:13" x14ac:dyDescent="0.2">
      <c r="A50" s="1" t="s">
        <v>69</v>
      </c>
      <c r="B50" s="35"/>
      <c r="C50" s="1">
        <v>4002</v>
      </c>
      <c r="D50" s="1">
        <v>3989</v>
      </c>
      <c r="E50" s="1">
        <v>4225</v>
      </c>
      <c r="F50" s="1">
        <v>4308</v>
      </c>
      <c r="G50" s="1">
        <v>4134</v>
      </c>
      <c r="H50" s="1">
        <v>4323.4811</v>
      </c>
      <c r="J50" s="18">
        <f t="shared" si="0"/>
        <v>189.48109999999997</v>
      </c>
      <c r="K50" s="19">
        <f t="shared" si="1"/>
        <v>4.5834808901790029E-2</v>
      </c>
      <c r="L50" s="2">
        <v>135</v>
      </c>
      <c r="M50" s="1"/>
    </row>
    <row r="51" spans="1:13" x14ac:dyDescent="0.2">
      <c r="A51" s="1" t="s">
        <v>70</v>
      </c>
      <c r="C51" s="1">
        <v>5394</v>
      </c>
      <c r="D51" s="1">
        <v>5387</v>
      </c>
      <c r="E51" s="1">
        <v>5942</v>
      </c>
      <c r="F51" s="1">
        <v>6229</v>
      </c>
      <c r="G51" s="1">
        <v>6520</v>
      </c>
      <c r="H51" s="1">
        <v>7065.1656000000003</v>
      </c>
      <c r="J51" s="18">
        <f t="shared" si="0"/>
        <v>545.16560000000027</v>
      </c>
      <c r="K51" s="19">
        <f t="shared" si="1"/>
        <v>8.3614355828220896E-2</v>
      </c>
      <c r="L51" s="2">
        <v>97</v>
      </c>
      <c r="M51" s="1"/>
    </row>
    <row r="52" spans="1:13" x14ac:dyDescent="0.2">
      <c r="A52" s="1" t="s">
        <v>71</v>
      </c>
      <c r="C52" s="1">
        <v>4601</v>
      </c>
      <c r="D52" s="1">
        <v>4436</v>
      </c>
      <c r="E52" s="1">
        <v>4225</v>
      </c>
      <c r="F52" s="1">
        <v>3911</v>
      </c>
      <c r="G52" s="1">
        <v>3598</v>
      </c>
      <c r="H52" s="1">
        <v>3330.0648999999999</v>
      </c>
      <c r="J52" s="18">
        <f t="shared" si="0"/>
        <v>-267.93510000000015</v>
      </c>
      <c r="K52" s="19">
        <f t="shared" si="1"/>
        <v>-7.4467787659811047E-2</v>
      </c>
      <c r="L52" s="2">
        <v>145</v>
      </c>
      <c r="M52" s="1"/>
    </row>
    <row r="53" spans="1:13" x14ac:dyDescent="0.2">
      <c r="A53" s="1" t="s">
        <v>240</v>
      </c>
      <c r="B53" s="13">
        <v>13</v>
      </c>
      <c r="C53" s="1">
        <v>27774</v>
      </c>
      <c r="D53" s="1">
        <v>27930</v>
      </c>
      <c r="E53" s="1">
        <v>27959</v>
      </c>
      <c r="F53" s="1">
        <v>26599</v>
      </c>
      <c r="G53" s="1">
        <v>25126</v>
      </c>
      <c r="H53" s="1">
        <v>26775.368999999999</v>
      </c>
      <c r="J53" s="18">
        <f t="shared" si="0"/>
        <v>1649.3689999999988</v>
      </c>
      <c r="K53" s="19">
        <f t="shared" si="1"/>
        <v>6.5643914670062836E-2</v>
      </c>
      <c r="L53" s="2">
        <v>9</v>
      </c>
      <c r="M53" s="1"/>
    </row>
    <row r="54" spans="1:13" x14ac:dyDescent="0.2">
      <c r="A54" s="1" t="s">
        <v>72</v>
      </c>
      <c r="C54" s="1">
        <v>8970</v>
      </c>
      <c r="D54" s="1">
        <v>8642</v>
      </c>
      <c r="E54" s="1">
        <v>8281</v>
      </c>
      <c r="F54" s="1">
        <v>7795</v>
      </c>
      <c r="G54" s="1">
        <v>7024</v>
      </c>
      <c r="H54" s="1">
        <v>6630.9858999999997</v>
      </c>
      <c r="J54" s="18">
        <f t="shared" si="0"/>
        <v>-393.01410000000033</v>
      </c>
      <c r="K54" s="19">
        <f t="shared" si="1"/>
        <v>-5.595303246013672E-2</v>
      </c>
      <c r="L54" s="2">
        <v>105</v>
      </c>
      <c r="M54" s="1"/>
    </row>
    <row r="55" spans="1:13" x14ac:dyDescent="0.2">
      <c r="A55" s="30" t="s">
        <v>215</v>
      </c>
      <c r="C55" s="31">
        <v>490</v>
      </c>
      <c r="D55" s="31">
        <v>585</v>
      </c>
      <c r="E55" s="31">
        <v>595</v>
      </c>
      <c r="F55" s="31">
        <v>548</v>
      </c>
      <c r="G55" s="31">
        <v>544</v>
      </c>
      <c r="H55" s="1">
        <v>514.38890000000004</v>
      </c>
      <c r="J55" s="18">
        <f t="shared" si="0"/>
        <v>-29.611099999999965</v>
      </c>
      <c r="K55" s="19">
        <f t="shared" si="1"/>
        <v>-5.4432169117646992E-2</v>
      </c>
      <c r="L55" s="2">
        <v>180</v>
      </c>
      <c r="M55" s="1"/>
    </row>
    <row r="56" spans="1:13" x14ac:dyDescent="0.2">
      <c r="A56" s="1" t="s">
        <v>1</v>
      </c>
      <c r="C56" s="31">
        <v>272</v>
      </c>
      <c r="D56" s="31">
        <v>324</v>
      </c>
      <c r="E56" s="31">
        <v>452</v>
      </c>
      <c r="F56" s="31">
        <v>385</v>
      </c>
      <c r="G56" s="31">
        <v>683</v>
      </c>
      <c r="H56" s="1">
        <v>2428.4031999999997</v>
      </c>
      <c r="J56" s="18"/>
      <c r="K56" s="19"/>
      <c r="M56" s="1"/>
    </row>
    <row r="57" spans="1:13" s="5" customFormat="1" x14ac:dyDescent="0.2">
      <c r="A57" s="3" t="s">
        <v>5</v>
      </c>
      <c r="B57" s="39"/>
      <c r="C57" s="3">
        <f t="shared" ref="C57:H57" si="2">SUM(C4:C56)</f>
        <v>620976</v>
      </c>
      <c r="D57" s="3">
        <f t="shared" si="2"/>
        <v>609740</v>
      </c>
      <c r="E57" s="3">
        <f t="shared" si="2"/>
        <v>607012</v>
      </c>
      <c r="F57" s="3">
        <f t="shared" si="2"/>
        <v>575523</v>
      </c>
      <c r="G57" s="3">
        <f t="shared" si="2"/>
        <v>537217</v>
      </c>
      <c r="H57" s="3">
        <f t="shared" si="2"/>
        <v>525135.44239999994</v>
      </c>
      <c r="I57" s="3"/>
      <c r="J57" s="20">
        <f t="shared" si="0"/>
        <v>-12081.557600000058</v>
      </c>
      <c r="K57" s="21">
        <f t="shared" si="1"/>
        <v>-2.2489157267919776E-2</v>
      </c>
      <c r="M57" s="1"/>
    </row>
    <row r="58" spans="1:13" x14ac:dyDescent="0.2">
      <c r="J58" s="18"/>
      <c r="K58" s="19"/>
      <c r="M58" s="1"/>
    </row>
    <row r="59" spans="1:13" x14ac:dyDescent="0.2">
      <c r="A59" s="1" t="s">
        <v>180</v>
      </c>
      <c r="C59" s="31">
        <v>39549</v>
      </c>
      <c r="D59" s="31">
        <v>38411</v>
      </c>
      <c r="E59" s="31">
        <v>36487</v>
      </c>
      <c r="F59" s="31">
        <v>33374</v>
      </c>
      <c r="G59" s="31">
        <v>30134</v>
      </c>
      <c r="H59" s="1">
        <v>27558.551500000001</v>
      </c>
      <c r="J59" s="18">
        <f>IF(AND(G59=0,G59=0),"",H59-G59)</f>
        <v>-2575.4484999999986</v>
      </c>
      <c r="K59" s="19">
        <f>IFERROR(J59/G59,"")</f>
        <v>-8.5466532820070301E-2</v>
      </c>
      <c r="L59" s="2">
        <v>8</v>
      </c>
      <c r="M59" s="1"/>
    </row>
    <row r="60" spans="1:13" x14ac:dyDescent="0.2">
      <c r="A60" s="1" t="s">
        <v>181</v>
      </c>
      <c r="C60" s="31">
        <v>15271</v>
      </c>
      <c r="D60" s="31">
        <v>15042</v>
      </c>
      <c r="E60" s="31">
        <v>14921</v>
      </c>
      <c r="F60" s="31">
        <v>14186</v>
      </c>
      <c r="G60" s="31">
        <v>12538</v>
      </c>
      <c r="H60" s="1">
        <v>11252.0237</v>
      </c>
      <c r="J60" s="18">
        <f t="shared" ref="J60:J96" si="3">IF(AND(G60=0,G60=0),"",H60-G60)</f>
        <v>-1285.9763000000003</v>
      </c>
      <c r="K60" s="19">
        <f t="shared" ref="K60:K96" si="4">IFERROR(J60/G60,"")</f>
        <v>-0.10256630244058065</v>
      </c>
      <c r="L60" s="2">
        <v>51</v>
      </c>
      <c r="M60" s="1"/>
    </row>
    <row r="61" spans="1:13" x14ac:dyDescent="0.2">
      <c r="A61" s="1" t="s">
        <v>182</v>
      </c>
      <c r="C61" s="31">
        <v>12505</v>
      </c>
      <c r="D61" s="31">
        <v>11542</v>
      </c>
      <c r="E61" s="31">
        <v>11411</v>
      </c>
      <c r="F61" s="31">
        <v>9904</v>
      </c>
      <c r="G61" s="31">
        <v>9043</v>
      </c>
      <c r="H61" s="1">
        <v>8369.7536999999993</v>
      </c>
      <c r="J61" s="18">
        <f t="shared" si="3"/>
        <v>-673.2463000000007</v>
      </c>
      <c r="K61" s="19">
        <f t="shared" si="4"/>
        <v>-7.4449441557005502E-2</v>
      </c>
      <c r="L61" s="2">
        <v>85</v>
      </c>
      <c r="M61" s="1"/>
    </row>
    <row r="62" spans="1:13" x14ac:dyDescent="0.2">
      <c r="A62" s="1" t="s">
        <v>183</v>
      </c>
      <c r="C62" s="31">
        <v>12321</v>
      </c>
      <c r="D62" s="31">
        <v>11786</v>
      </c>
      <c r="E62" s="31">
        <v>11194</v>
      </c>
      <c r="F62" s="31">
        <v>10236</v>
      </c>
      <c r="G62" s="31">
        <v>9133</v>
      </c>
      <c r="H62" s="1">
        <v>8954.6334000000006</v>
      </c>
      <c r="J62" s="18">
        <f t="shared" si="3"/>
        <v>-178.36659999999938</v>
      </c>
      <c r="K62" s="19">
        <f t="shared" si="4"/>
        <v>-1.952990255118793E-2</v>
      </c>
      <c r="L62" s="2">
        <v>76</v>
      </c>
      <c r="M62" s="1"/>
    </row>
    <row r="63" spans="1:13" x14ac:dyDescent="0.2">
      <c r="A63" s="1" t="s">
        <v>231</v>
      </c>
      <c r="B63" s="13">
        <v>11</v>
      </c>
      <c r="C63" s="31">
        <v>24645</v>
      </c>
      <c r="D63" s="31">
        <v>24642</v>
      </c>
      <c r="E63" s="31">
        <v>23800</v>
      </c>
      <c r="F63" s="31">
        <v>22896</v>
      </c>
      <c r="G63" s="31">
        <v>22824</v>
      </c>
      <c r="H63" s="1">
        <v>21699.3668</v>
      </c>
      <c r="J63" s="18">
        <f t="shared" si="3"/>
        <v>-1124.6332000000002</v>
      </c>
      <c r="K63" s="19">
        <f t="shared" si="4"/>
        <v>-4.9274150017525421E-2</v>
      </c>
      <c r="L63" s="2">
        <v>17</v>
      </c>
      <c r="M63" s="1"/>
    </row>
    <row r="64" spans="1:13" x14ac:dyDescent="0.2">
      <c r="A64" s="1" t="s">
        <v>184</v>
      </c>
      <c r="C64" s="31">
        <v>13762</v>
      </c>
      <c r="D64" s="31">
        <v>13570</v>
      </c>
      <c r="E64" s="31">
        <v>13720</v>
      </c>
      <c r="F64" s="31">
        <v>13558</v>
      </c>
      <c r="G64" s="31">
        <v>13257</v>
      </c>
      <c r="H64" s="1">
        <v>13418.168299999999</v>
      </c>
      <c r="J64" s="18">
        <f t="shared" si="3"/>
        <v>161.16829999999936</v>
      </c>
      <c r="K64" s="19">
        <f t="shared" si="4"/>
        <v>1.2157222599381411E-2</v>
      </c>
      <c r="L64" s="2">
        <v>37</v>
      </c>
      <c r="M64" s="1"/>
    </row>
    <row r="65" spans="1:15" x14ac:dyDescent="0.2">
      <c r="A65" s="1" t="s">
        <v>185</v>
      </c>
      <c r="C65" s="31">
        <v>7418</v>
      </c>
      <c r="D65" s="31">
        <v>7148</v>
      </c>
      <c r="E65" s="31">
        <v>7282</v>
      </c>
      <c r="F65" s="31">
        <v>6918</v>
      </c>
      <c r="G65" s="31">
        <v>6356</v>
      </c>
      <c r="H65" s="1">
        <v>6248.3975</v>
      </c>
      <c r="J65" s="18">
        <f t="shared" si="3"/>
        <v>-107.60249999999996</v>
      </c>
      <c r="K65" s="19">
        <f t="shared" si="4"/>
        <v>-1.6929279421019502E-2</v>
      </c>
      <c r="L65" s="2">
        <v>110</v>
      </c>
      <c r="M65" s="1"/>
    </row>
    <row r="66" spans="1:15" x14ac:dyDescent="0.2">
      <c r="A66" s="1" t="s">
        <v>186</v>
      </c>
      <c r="C66" s="31">
        <v>27862</v>
      </c>
      <c r="D66" s="31">
        <v>27517</v>
      </c>
      <c r="E66" s="31">
        <v>27175</v>
      </c>
      <c r="F66" s="31">
        <v>25251</v>
      </c>
      <c r="G66" s="31">
        <v>23180</v>
      </c>
      <c r="H66" s="1">
        <v>21839.701099999998</v>
      </c>
      <c r="J66" s="18">
        <f t="shared" si="3"/>
        <v>-1340.2989000000016</v>
      </c>
      <c r="K66" s="19">
        <f t="shared" si="4"/>
        <v>-5.7821350301984535E-2</v>
      </c>
      <c r="L66" s="2">
        <v>16</v>
      </c>
      <c r="M66" s="1"/>
    </row>
    <row r="67" spans="1:15" x14ac:dyDescent="0.2">
      <c r="A67" s="1" t="s">
        <v>187</v>
      </c>
      <c r="C67" s="31">
        <v>11040</v>
      </c>
      <c r="D67" s="31">
        <v>11040</v>
      </c>
      <c r="E67" s="31">
        <v>11266</v>
      </c>
      <c r="F67" s="31">
        <v>10858</v>
      </c>
      <c r="G67" s="31">
        <v>10358</v>
      </c>
      <c r="H67" s="1">
        <v>9936.9102999999996</v>
      </c>
      <c r="J67" s="18">
        <f t="shared" si="3"/>
        <v>-421.08970000000045</v>
      </c>
      <c r="K67" s="19">
        <f t="shared" si="4"/>
        <v>-4.0653572118169577E-2</v>
      </c>
      <c r="L67" s="2">
        <v>63</v>
      </c>
      <c r="M67" s="1"/>
    </row>
    <row r="68" spans="1:15" x14ac:dyDescent="0.2">
      <c r="A68" s="1" t="s">
        <v>188</v>
      </c>
      <c r="C68" s="31">
        <v>14562</v>
      </c>
      <c r="D68" s="31">
        <v>14818</v>
      </c>
      <c r="E68" s="31">
        <v>14269</v>
      </c>
      <c r="F68" s="31">
        <v>13087</v>
      </c>
      <c r="G68" s="31">
        <v>11536</v>
      </c>
      <c r="H68" s="1">
        <v>10637.597</v>
      </c>
      <c r="J68" s="18">
        <f t="shared" si="3"/>
        <v>-898.40300000000025</v>
      </c>
      <c r="K68" s="19">
        <f t="shared" si="4"/>
        <v>-7.7878207350901549E-2</v>
      </c>
      <c r="L68" s="2">
        <v>59</v>
      </c>
      <c r="M68" s="1"/>
    </row>
    <row r="69" spans="1:15" x14ac:dyDescent="0.2">
      <c r="A69" s="33" t="s">
        <v>228</v>
      </c>
      <c r="C69" s="1">
        <v>48703</v>
      </c>
      <c r="D69" s="1">
        <v>48656</v>
      </c>
      <c r="E69" s="1">
        <v>48124</v>
      </c>
      <c r="F69" s="1">
        <v>46104</v>
      </c>
      <c r="G69" s="1">
        <v>42377</v>
      </c>
      <c r="H69" s="1">
        <v>40259.561999999998</v>
      </c>
      <c r="J69" s="18">
        <f t="shared" si="3"/>
        <v>-2117.4380000000019</v>
      </c>
      <c r="K69" s="19">
        <f t="shared" si="4"/>
        <v>-4.9966680038700285E-2</v>
      </c>
      <c r="L69" s="2">
        <v>2</v>
      </c>
      <c r="M69" s="1"/>
      <c r="N69" s="1"/>
      <c r="O69" s="1"/>
    </row>
    <row r="70" spans="1:15" x14ac:dyDescent="0.2">
      <c r="A70" s="1" t="s">
        <v>189</v>
      </c>
      <c r="C70" s="31">
        <v>11818</v>
      </c>
      <c r="D70" s="31">
        <v>11818</v>
      </c>
      <c r="E70" s="31">
        <v>12094</v>
      </c>
      <c r="F70" s="31">
        <v>11395</v>
      </c>
      <c r="G70" s="31">
        <v>10217</v>
      </c>
      <c r="H70" s="1">
        <v>9754.2109</v>
      </c>
      <c r="J70" s="18">
        <f t="shared" si="3"/>
        <v>-462.78909999999996</v>
      </c>
      <c r="K70" s="19">
        <f t="shared" si="4"/>
        <v>-4.5295987080356266E-2</v>
      </c>
      <c r="L70" s="2">
        <v>64</v>
      </c>
      <c r="M70" s="1"/>
    </row>
    <row r="71" spans="1:15" x14ac:dyDescent="0.2">
      <c r="A71" s="1" t="s">
        <v>190</v>
      </c>
      <c r="C71" s="31">
        <v>32328</v>
      </c>
      <c r="D71" s="31">
        <v>30687</v>
      </c>
      <c r="E71" s="31">
        <v>28156</v>
      </c>
      <c r="F71" s="31">
        <v>25145</v>
      </c>
      <c r="G71" s="31">
        <v>21777</v>
      </c>
      <c r="H71" s="1">
        <v>20579.2261</v>
      </c>
      <c r="J71" s="18">
        <f t="shared" si="3"/>
        <v>-1197.7739000000001</v>
      </c>
      <c r="K71" s="19">
        <f t="shared" si="4"/>
        <v>-5.5001786288285816E-2</v>
      </c>
      <c r="L71" s="2">
        <v>20</v>
      </c>
      <c r="M71" s="1"/>
    </row>
    <row r="72" spans="1:15" x14ac:dyDescent="0.2">
      <c r="A72" s="1" t="s">
        <v>191</v>
      </c>
      <c r="C72" s="31">
        <v>7924</v>
      </c>
      <c r="D72" s="31">
        <v>8031</v>
      </c>
      <c r="E72" s="31">
        <v>8239</v>
      </c>
      <c r="F72" s="31">
        <v>7834</v>
      </c>
      <c r="G72" s="31">
        <v>7026</v>
      </c>
      <c r="H72" s="1">
        <v>6980.9976999999999</v>
      </c>
      <c r="J72" s="18">
        <f t="shared" si="3"/>
        <v>-45.002300000000105</v>
      </c>
      <c r="K72" s="19">
        <f t="shared" si="4"/>
        <v>-6.4051095929405213E-3</v>
      </c>
      <c r="L72" s="2">
        <v>100</v>
      </c>
      <c r="M72" s="1"/>
    </row>
    <row r="73" spans="1:15" x14ac:dyDescent="0.2">
      <c r="A73" s="1" t="s">
        <v>192</v>
      </c>
      <c r="C73" s="31">
        <v>10987</v>
      </c>
      <c r="D73" s="31">
        <v>10559</v>
      </c>
      <c r="E73" s="31">
        <v>10219</v>
      </c>
      <c r="F73" s="31">
        <v>9391</v>
      </c>
      <c r="G73" s="31">
        <v>8187</v>
      </c>
      <c r="H73" s="1">
        <v>7316.2632000000003</v>
      </c>
      <c r="J73" s="18">
        <f t="shared" si="3"/>
        <v>-870.73679999999968</v>
      </c>
      <c r="K73" s="19">
        <f t="shared" si="4"/>
        <v>-0.10635602784902891</v>
      </c>
      <c r="L73" s="2">
        <v>95</v>
      </c>
      <c r="M73" s="1"/>
    </row>
    <row r="74" spans="1:15" x14ac:dyDescent="0.2">
      <c r="A74" s="1" t="s">
        <v>193</v>
      </c>
      <c r="C74" s="31">
        <v>1790</v>
      </c>
      <c r="D74" s="31">
        <v>1844</v>
      </c>
      <c r="E74" s="31">
        <v>1920</v>
      </c>
      <c r="F74" s="31">
        <v>1763</v>
      </c>
      <c r="G74" s="31">
        <v>1580</v>
      </c>
      <c r="H74" s="1">
        <v>1420.1756</v>
      </c>
      <c r="J74" s="18">
        <f t="shared" si="3"/>
        <v>-159.82439999999997</v>
      </c>
      <c r="K74" s="19">
        <f t="shared" si="4"/>
        <v>-0.10115468354430378</v>
      </c>
      <c r="L74" s="2">
        <v>166</v>
      </c>
      <c r="M74" s="1"/>
    </row>
    <row r="75" spans="1:15" x14ac:dyDescent="0.2">
      <c r="A75" s="1" t="s">
        <v>194</v>
      </c>
      <c r="C75" s="31">
        <v>31434</v>
      </c>
      <c r="D75" s="31">
        <v>31531</v>
      </c>
      <c r="E75" s="31">
        <v>29378</v>
      </c>
      <c r="F75" s="31">
        <v>26454</v>
      </c>
      <c r="G75" s="31">
        <v>23259</v>
      </c>
      <c r="H75" s="1">
        <v>21474.65</v>
      </c>
      <c r="J75" s="18">
        <f t="shared" si="3"/>
        <v>-1784.3499999999985</v>
      </c>
      <c r="K75" s="19">
        <f t="shared" si="4"/>
        <v>-7.6716539834042669E-2</v>
      </c>
      <c r="L75" s="2">
        <v>18</v>
      </c>
      <c r="M75" s="1"/>
    </row>
    <row r="76" spans="1:15" x14ac:dyDescent="0.2">
      <c r="A76" s="1" t="s">
        <v>195</v>
      </c>
      <c r="C76" s="31">
        <v>856</v>
      </c>
      <c r="D76" s="31">
        <v>804</v>
      </c>
      <c r="E76" s="31">
        <v>772</v>
      </c>
      <c r="F76" s="31">
        <v>754</v>
      </c>
      <c r="G76" s="31">
        <v>813</v>
      </c>
      <c r="H76" s="1">
        <v>868.25580000000002</v>
      </c>
      <c r="J76" s="18">
        <f t="shared" si="3"/>
        <v>55.255800000000022</v>
      </c>
      <c r="K76" s="19">
        <f t="shared" si="4"/>
        <v>6.7965313653136558E-2</v>
      </c>
      <c r="L76" s="2">
        <v>173</v>
      </c>
      <c r="M76" s="1"/>
    </row>
    <row r="77" spans="1:15" x14ac:dyDescent="0.2">
      <c r="A77" s="1" t="s">
        <v>196</v>
      </c>
      <c r="C77" s="31">
        <v>16479</v>
      </c>
      <c r="D77" s="31">
        <v>16055</v>
      </c>
      <c r="E77" s="31">
        <v>15234</v>
      </c>
      <c r="F77" s="31">
        <v>13709</v>
      </c>
      <c r="G77" s="31">
        <v>12097</v>
      </c>
      <c r="H77" s="1">
        <v>11467.8451</v>
      </c>
      <c r="J77" s="18">
        <f t="shared" si="3"/>
        <v>-629.15489999999954</v>
      </c>
      <c r="K77" s="19">
        <f t="shared" si="4"/>
        <v>-5.2009167562205465E-2</v>
      </c>
      <c r="L77" s="2">
        <v>50</v>
      </c>
      <c r="M77" s="1"/>
    </row>
    <row r="78" spans="1:15" x14ac:dyDescent="0.2">
      <c r="A78" s="1" t="s">
        <v>197</v>
      </c>
      <c r="C78" s="31">
        <v>14915</v>
      </c>
      <c r="D78" s="31">
        <v>15102</v>
      </c>
      <c r="E78" s="31">
        <v>14690</v>
      </c>
      <c r="F78" s="31">
        <v>13680</v>
      </c>
      <c r="G78" s="31">
        <v>12391</v>
      </c>
      <c r="H78" s="1">
        <v>11627.5957</v>
      </c>
      <c r="J78" s="18">
        <f t="shared" si="3"/>
        <v>-763.40430000000015</v>
      </c>
      <c r="K78" s="19">
        <f t="shared" si="4"/>
        <v>-6.1609579533532417E-2</v>
      </c>
      <c r="L78" s="2">
        <v>47</v>
      </c>
      <c r="M78" s="1"/>
    </row>
    <row r="79" spans="1:15" x14ac:dyDescent="0.2">
      <c r="A79" s="1" t="s">
        <v>198</v>
      </c>
      <c r="C79" s="31">
        <v>604</v>
      </c>
      <c r="D79" s="31">
        <v>732</v>
      </c>
      <c r="E79" s="31">
        <v>754</v>
      </c>
      <c r="F79" s="31">
        <v>787</v>
      </c>
      <c r="G79" s="31">
        <v>771</v>
      </c>
      <c r="H79" s="1">
        <v>804.49770000000001</v>
      </c>
      <c r="J79" s="18">
        <f t="shared" si="3"/>
        <v>33.497700000000009</v>
      </c>
      <c r="K79" s="19">
        <f t="shared" si="4"/>
        <v>4.3447081712062269E-2</v>
      </c>
      <c r="L79" s="2">
        <v>174</v>
      </c>
      <c r="M79" s="1"/>
    </row>
    <row r="80" spans="1:15" x14ac:dyDescent="0.2">
      <c r="A80" s="33" t="s">
        <v>233</v>
      </c>
      <c r="C80" s="31">
        <v>7823</v>
      </c>
      <c r="D80" s="31">
        <v>8018</v>
      </c>
      <c r="E80" s="31">
        <v>7988</v>
      </c>
      <c r="F80" s="31">
        <v>7507</v>
      </c>
      <c r="G80" s="31">
        <v>6743</v>
      </c>
      <c r="H80" s="1">
        <v>6728.2289000000001</v>
      </c>
      <c r="J80" s="18">
        <f t="shared" si="3"/>
        <v>-14.771099999999933</v>
      </c>
      <c r="K80" s="19">
        <f t="shared" si="4"/>
        <v>-2.1905828266350191E-3</v>
      </c>
      <c r="L80" s="2">
        <v>104</v>
      </c>
      <c r="M80" s="1"/>
    </row>
    <row r="81" spans="1:13" x14ac:dyDescent="0.2">
      <c r="A81" s="1" t="s">
        <v>199</v>
      </c>
      <c r="C81" s="31">
        <v>7847</v>
      </c>
      <c r="D81" s="31">
        <v>7743</v>
      </c>
      <c r="E81" s="31">
        <v>7435</v>
      </c>
      <c r="F81" s="31">
        <v>7048</v>
      </c>
      <c r="G81" s="31">
        <v>6145</v>
      </c>
      <c r="H81" s="1">
        <v>5916.5456000000004</v>
      </c>
      <c r="J81" s="18">
        <f t="shared" si="3"/>
        <v>-228.45439999999962</v>
      </c>
      <c r="K81" s="19">
        <f t="shared" si="4"/>
        <v>-3.7177282343368534E-2</v>
      </c>
      <c r="L81" s="2">
        <v>115</v>
      </c>
      <c r="M81" s="1"/>
    </row>
    <row r="82" spans="1:13" x14ac:dyDescent="0.2">
      <c r="A82" s="33" t="s">
        <v>241</v>
      </c>
      <c r="C82" s="31">
        <v>16415</v>
      </c>
      <c r="D82" s="31">
        <v>16066</v>
      </c>
      <c r="E82" s="31">
        <v>15750</v>
      </c>
      <c r="F82" s="31">
        <v>14448</v>
      </c>
      <c r="G82" s="31">
        <v>13124</v>
      </c>
      <c r="H82" s="1">
        <v>12293.842199999999</v>
      </c>
      <c r="J82" s="18">
        <f t="shared" si="3"/>
        <v>-830.15780000000086</v>
      </c>
      <c r="K82" s="19">
        <f t="shared" si="4"/>
        <v>-6.3254937519049134E-2</v>
      </c>
      <c r="L82" s="2">
        <v>43</v>
      </c>
      <c r="M82" s="1"/>
    </row>
    <row r="83" spans="1:13" x14ac:dyDescent="0.2">
      <c r="A83" s="1" t="s">
        <v>200</v>
      </c>
      <c r="C83" s="31">
        <v>2637</v>
      </c>
      <c r="D83" s="31">
        <v>2524</v>
      </c>
      <c r="E83" s="31">
        <v>2476</v>
      </c>
      <c r="F83" s="31">
        <v>2371</v>
      </c>
      <c r="G83" s="31">
        <v>2254</v>
      </c>
      <c r="H83" s="1">
        <v>2206.5176000000001</v>
      </c>
      <c r="J83" s="18">
        <f t="shared" si="3"/>
        <v>-47.48239999999987</v>
      </c>
      <c r="K83" s="19">
        <f t="shared" si="4"/>
        <v>-2.1065838509316714E-2</v>
      </c>
      <c r="L83" s="2">
        <v>155</v>
      </c>
      <c r="M83" s="1"/>
    </row>
    <row r="84" spans="1:13" x14ac:dyDescent="0.2">
      <c r="A84" s="1" t="s">
        <v>201</v>
      </c>
      <c r="C84" s="31">
        <v>9780</v>
      </c>
      <c r="D84" s="31">
        <v>9814</v>
      </c>
      <c r="E84" s="31">
        <v>9680</v>
      </c>
      <c r="F84" s="31">
        <v>8995</v>
      </c>
      <c r="G84" s="31">
        <v>7973</v>
      </c>
      <c r="H84" s="1">
        <v>7754.1179000000002</v>
      </c>
      <c r="J84" s="18">
        <f t="shared" si="3"/>
        <v>-218.88209999999981</v>
      </c>
      <c r="K84" s="19">
        <f t="shared" si="4"/>
        <v>-2.7452916091809835E-2</v>
      </c>
      <c r="L84" s="2">
        <v>92</v>
      </c>
      <c r="M84" s="1"/>
    </row>
    <row r="85" spans="1:13" x14ac:dyDescent="0.2">
      <c r="A85" s="1" t="s">
        <v>202</v>
      </c>
      <c r="C85" s="31">
        <v>10750</v>
      </c>
      <c r="D85" s="31">
        <v>10349</v>
      </c>
      <c r="E85" s="31">
        <v>10019</v>
      </c>
      <c r="F85" s="31">
        <v>9160</v>
      </c>
      <c r="G85" s="31">
        <v>8295</v>
      </c>
      <c r="H85" s="1">
        <v>8114.1943000000001</v>
      </c>
      <c r="J85" s="18">
        <f t="shared" si="3"/>
        <v>-180.80569999999989</v>
      </c>
      <c r="K85" s="19">
        <f t="shared" si="4"/>
        <v>-2.179694996986135E-2</v>
      </c>
      <c r="L85" s="2">
        <v>88</v>
      </c>
      <c r="M85" s="1"/>
    </row>
    <row r="86" spans="1:13" x14ac:dyDescent="0.2">
      <c r="A86" s="1" t="s">
        <v>203</v>
      </c>
      <c r="C86" s="31">
        <v>7186</v>
      </c>
      <c r="D86" s="31">
        <v>7049</v>
      </c>
      <c r="E86" s="31">
        <v>6809</v>
      </c>
      <c r="F86" s="31">
        <v>6351</v>
      </c>
      <c r="G86" s="31">
        <v>5746</v>
      </c>
      <c r="H86" s="1">
        <v>5413.9740000000002</v>
      </c>
      <c r="J86" s="18">
        <f t="shared" si="3"/>
        <v>-332.02599999999984</v>
      </c>
      <c r="K86" s="19">
        <f t="shared" si="4"/>
        <v>-5.7783849634528338E-2</v>
      </c>
      <c r="L86" s="2">
        <v>123</v>
      </c>
      <c r="M86" s="1"/>
    </row>
    <row r="87" spans="1:13" x14ac:dyDescent="0.2">
      <c r="A87" s="1" t="s">
        <v>204</v>
      </c>
      <c r="C87" s="31">
        <v>3121</v>
      </c>
      <c r="D87" s="31">
        <v>2991</v>
      </c>
      <c r="E87" s="31">
        <v>2866</v>
      </c>
      <c r="F87" s="31">
        <v>2684</v>
      </c>
      <c r="G87" s="31">
        <v>2318</v>
      </c>
      <c r="H87" s="1">
        <v>2133.645</v>
      </c>
      <c r="J87" s="18">
        <f t="shared" si="3"/>
        <v>-184.35500000000002</v>
      </c>
      <c r="K87" s="19">
        <f t="shared" si="4"/>
        <v>-7.9531924072476279E-2</v>
      </c>
      <c r="L87" s="2">
        <v>160</v>
      </c>
      <c r="M87" s="1"/>
    </row>
    <row r="88" spans="1:13" x14ac:dyDescent="0.2">
      <c r="A88" s="1" t="s">
        <v>205</v>
      </c>
      <c r="B88" s="35"/>
      <c r="C88" s="31">
        <v>4680</v>
      </c>
      <c r="D88" s="31">
        <v>4394</v>
      </c>
      <c r="E88" s="31">
        <v>4268</v>
      </c>
      <c r="F88" s="31">
        <v>4011</v>
      </c>
      <c r="G88" s="31">
        <v>3408</v>
      </c>
      <c r="H88" s="1">
        <v>3324.6822999999999</v>
      </c>
      <c r="J88" s="18">
        <f t="shared" si="3"/>
        <v>-83.317700000000059</v>
      </c>
      <c r="K88" s="19">
        <f t="shared" si="4"/>
        <v>-2.4447681924882645E-2</v>
      </c>
      <c r="L88" s="2">
        <v>146</v>
      </c>
      <c r="M88" s="1"/>
    </row>
    <row r="89" spans="1:13" x14ac:dyDescent="0.2">
      <c r="A89" s="1" t="s">
        <v>206</v>
      </c>
      <c r="C89" s="31">
        <v>17868</v>
      </c>
      <c r="D89" s="31">
        <v>18537</v>
      </c>
      <c r="E89" s="31">
        <v>17651</v>
      </c>
      <c r="F89" s="31">
        <v>16247</v>
      </c>
      <c r="G89" s="31">
        <v>14326</v>
      </c>
      <c r="H89" s="1">
        <v>12680.6505</v>
      </c>
      <c r="J89" s="18">
        <f t="shared" si="3"/>
        <v>-1645.3495000000003</v>
      </c>
      <c r="K89" s="19">
        <f t="shared" si="4"/>
        <v>-0.11485058634650289</v>
      </c>
      <c r="L89" s="2">
        <v>39</v>
      </c>
      <c r="M89" s="1"/>
    </row>
    <row r="90" spans="1:13" x14ac:dyDescent="0.2">
      <c r="A90" s="1" t="s">
        <v>207</v>
      </c>
      <c r="C90" s="31">
        <v>31745</v>
      </c>
      <c r="D90" s="31">
        <v>31729</v>
      </c>
      <c r="E90" s="31">
        <v>30474</v>
      </c>
      <c r="F90" s="31">
        <v>27786</v>
      </c>
      <c r="G90" s="31">
        <v>24736</v>
      </c>
      <c r="H90" s="1">
        <v>21874.989600000001</v>
      </c>
      <c r="J90" s="18">
        <f t="shared" si="3"/>
        <v>-2861.0103999999992</v>
      </c>
      <c r="K90" s="19">
        <f t="shared" si="4"/>
        <v>-0.11566180465717979</v>
      </c>
      <c r="L90" s="2">
        <v>15</v>
      </c>
      <c r="M90" s="1"/>
    </row>
    <row r="91" spans="1:13" x14ac:dyDescent="0.2">
      <c r="A91" s="1" t="s">
        <v>208</v>
      </c>
      <c r="C91" s="31">
        <v>17959</v>
      </c>
      <c r="D91" s="31">
        <v>16670</v>
      </c>
      <c r="E91" s="31">
        <v>16434</v>
      </c>
      <c r="F91" s="31">
        <v>15010</v>
      </c>
      <c r="G91" s="31">
        <v>13247</v>
      </c>
      <c r="H91" s="1">
        <v>12334.010200000001</v>
      </c>
      <c r="J91" s="18">
        <f t="shared" si="3"/>
        <v>-912.98979999999938</v>
      </c>
      <c r="K91" s="19">
        <f t="shared" si="4"/>
        <v>-6.892049520646179E-2</v>
      </c>
      <c r="L91" s="2">
        <v>42</v>
      </c>
      <c r="M91" s="1"/>
    </row>
    <row r="92" spans="1:13" x14ac:dyDescent="0.2">
      <c r="A92" s="1" t="s">
        <v>209</v>
      </c>
      <c r="C92" s="31">
        <v>27750</v>
      </c>
      <c r="D92" s="31">
        <v>26378</v>
      </c>
      <c r="E92" s="31">
        <v>25454</v>
      </c>
      <c r="F92" s="31">
        <v>22789</v>
      </c>
      <c r="G92" s="31">
        <v>19995</v>
      </c>
      <c r="H92" s="1">
        <v>18835.054400000001</v>
      </c>
      <c r="J92" s="18">
        <f t="shared" si="3"/>
        <v>-1159.9455999999991</v>
      </c>
      <c r="K92" s="19">
        <f t="shared" si="4"/>
        <v>-5.801178294573639E-2</v>
      </c>
      <c r="L92" s="2">
        <v>23</v>
      </c>
      <c r="M92" s="1"/>
    </row>
    <row r="93" spans="1:13" x14ac:dyDescent="0.2">
      <c r="A93" s="30" t="s">
        <v>218</v>
      </c>
      <c r="C93" s="31">
        <v>25077</v>
      </c>
      <c r="D93" s="31">
        <v>24231</v>
      </c>
      <c r="E93" s="31">
        <v>23558</v>
      </c>
      <c r="F93" s="31">
        <v>21088</v>
      </c>
      <c r="G93" s="31">
        <v>18313</v>
      </c>
      <c r="H93" s="1">
        <v>17699.2359</v>
      </c>
      <c r="J93" s="18">
        <f t="shared" si="3"/>
        <v>-613.76410000000033</v>
      </c>
      <c r="K93" s="19">
        <f t="shared" si="4"/>
        <v>-3.3515213236498677E-2</v>
      </c>
      <c r="L93" s="2">
        <v>25</v>
      </c>
      <c r="M93" s="1"/>
    </row>
    <row r="94" spans="1:13" x14ac:dyDescent="0.2">
      <c r="A94" s="30" t="s">
        <v>216</v>
      </c>
      <c r="C94" s="31">
        <v>563</v>
      </c>
      <c r="D94" s="31">
        <v>598</v>
      </c>
      <c r="E94" s="31">
        <v>619</v>
      </c>
      <c r="F94" s="31">
        <v>600</v>
      </c>
      <c r="G94" s="31">
        <v>548</v>
      </c>
      <c r="H94" s="1">
        <v>581.97280000000001</v>
      </c>
      <c r="J94" s="18">
        <f t="shared" si="3"/>
        <v>33.972800000000007</v>
      </c>
      <c r="K94" s="19">
        <f t="shared" si="4"/>
        <v>6.1994160583941617E-2</v>
      </c>
      <c r="L94" s="2">
        <v>178</v>
      </c>
      <c r="M94" s="1"/>
    </row>
    <row r="95" spans="1:13" x14ac:dyDescent="0.2">
      <c r="A95" s="1" t="s">
        <v>210</v>
      </c>
      <c r="C95" s="31">
        <v>242</v>
      </c>
      <c r="D95" s="31">
        <v>285</v>
      </c>
      <c r="E95" s="31">
        <v>240</v>
      </c>
      <c r="F95" s="31">
        <v>284</v>
      </c>
      <c r="G95" s="31">
        <v>472</v>
      </c>
      <c r="H95" s="1">
        <v>2027.6753999999999</v>
      </c>
      <c r="J95" s="18"/>
      <c r="K95" s="19"/>
      <c r="M95" s="1"/>
    </row>
    <row r="96" spans="1:13" s="5" customFormat="1" x14ac:dyDescent="0.2">
      <c r="A96" s="3" t="s">
        <v>6</v>
      </c>
      <c r="B96" s="39"/>
      <c r="C96" s="3">
        <f t="shared" ref="C96:H96" si="5">SUM(C59:C95)</f>
        <v>548216</v>
      </c>
      <c r="D96" s="3">
        <f t="shared" si="5"/>
        <v>538711</v>
      </c>
      <c r="E96" s="3">
        <f t="shared" si="5"/>
        <v>522826</v>
      </c>
      <c r="F96" s="3">
        <f t="shared" si="5"/>
        <v>483663</v>
      </c>
      <c r="G96" s="3">
        <f t="shared" si="5"/>
        <v>436497</v>
      </c>
      <c r="H96" s="3">
        <f t="shared" si="5"/>
        <v>412387.71970000007</v>
      </c>
      <c r="I96" s="3"/>
      <c r="J96" s="20">
        <f t="shared" si="3"/>
        <v>-24109.280299999926</v>
      </c>
      <c r="K96" s="21">
        <f t="shared" si="4"/>
        <v>-5.5233553266116203E-2</v>
      </c>
      <c r="M96" s="1"/>
    </row>
    <row r="97" spans="1:17" x14ac:dyDescent="0.2">
      <c r="J97" s="18"/>
      <c r="K97" s="19"/>
      <c r="M97" s="1"/>
    </row>
    <row r="98" spans="1:17" x14ac:dyDescent="0.2">
      <c r="A98" s="1" t="s">
        <v>73</v>
      </c>
      <c r="C98" s="31">
        <v>12210</v>
      </c>
      <c r="D98" s="31">
        <v>10810</v>
      </c>
      <c r="E98" s="31">
        <v>10436</v>
      </c>
      <c r="F98" s="31">
        <v>9525</v>
      </c>
      <c r="G98" s="31">
        <v>9568</v>
      </c>
      <c r="H98" s="1">
        <v>9321.6316000000006</v>
      </c>
      <c r="J98" s="18">
        <f t="shared" ref="J98" si="6">IF(AND(G98=0,G98=0),"",H98-G98)</f>
        <v>-246.36839999999938</v>
      </c>
      <c r="K98" s="19">
        <f t="shared" ref="K98" si="7">IFERROR(J98/G98,"")</f>
        <v>-2.5749205685618663E-2</v>
      </c>
      <c r="L98" s="2">
        <v>71</v>
      </c>
      <c r="M98" s="1"/>
    </row>
    <row r="99" spans="1:17" x14ac:dyDescent="0.2">
      <c r="A99" s="1" t="s">
        <v>74</v>
      </c>
      <c r="C99" s="31">
        <v>10282</v>
      </c>
      <c r="D99" s="31">
        <v>9614</v>
      </c>
      <c r="E99" s="31">
        <v>9275</v>
      </c>
      <c r="F99" s="31">
        <v>8762</v>
      </c>
      <c r="G99" s="31">
        <v>8504</v>
      </c>
      <c r="H99" s="1">
        <v>8446.0120000000006</v>
      </c>
      <c r="J99" s="18">
        <f t="shared" ref="J99:J162" si="8">IF(AND(G99=0,G99=0),"",H99-G99)</f>
        <v>-57.987999999999374</v>
      </c>
      <c r="K99" s="19">
        <f t="shared" ref="K99:K162" si="9">IFERROR(J99/G99,"")</f>
        <v>-6.8189087488240091E-3</v>
      </c>
      <c r="L99" s="2">
        <v>83</v>
      </c>
      <c r="M99" s="1"/>
    </row>
    <row r="100" spans="1:17" x14ac:dyDescent="0.2">
      <c r="A100" s="1" t="s">
        <v>75</v>
      </c>
      <c r="C100" s="31">
        <v>14093</v>
      </c>
      <c r="D100" s="31">
        <v>13792</v>
      </c>
      <c r="E100" s="31">
        <v>13149</v>
      </c>
      <c r="F100" s="31">
        <v>12626</v>
      </c>
      <c r="G100" s="31">
        <v>12324</v>
      </c>
      <c r="H100" s="1">
        <v>12516.1338</v>
      </c>
      <c r="J100" s="18">
        <f t="shared" si="8"/>
        <v>192.13379999999961</v>
      </c>
      <c r="K100" s="19">
        <f t="shared" si="9"/>
        <v>1.5590214216163552E-2</v>
      </c>
      <c r="L100" s="2">
        <v>40</v>
      </c>
      <c r="M100" s="1"/>
    </row>
    <row r="101" spans="1:17" x14ac:dyDescent="0.2">
      <c r="A101" s="1" t="s">
        <v>76</v>
      </c>
      <c r="C101" s="31">
        <v>17735</v>
      </c>
      <c r="D101" s="31">
        <v>17080</v>
      </c>
      <c r="E101" s="31">
        <v>16235</v>
      </c>
      <c r="F101" s="31">
        <v>14898</v>
      </c>
      <c r="G101" s="31">
        <v>14905</v>
      </c>
      <c r="H101" s="1">
        <v>15189.3917</v>
      </c>
      <c r="J101" s="18">
        <f t="shared" si="8"/>
        <v>284.39170000000013</v>
      </c>
      <c r="K101" s="19">
        <f t="shared" si="9"/>
        <v>1.9080288493794038E-2</v>
      </c>
      <c r="L101" s="2">
        <v>30</v>
      </c>
      <c r="M101" s="1"/>
    </row>
    <row r="102" spans="1:17" x14ac:dyDescent="0.2">
      <c r="A102" s="1" t="s">
        <v>77</v>
      </c>
      <c r="B102" s="13">
        <v>9</v>
      </c>
      <c r="C102" s="31">
        <v>11767</v>
      </c>
      <c r="D102" s="31">
        <v>10711</v>
      </c>
      <c r="E102" s="31">
        <v>10063</v>
      </c>
      <c r="F102" s="31">
        <v>6893</v>
      </c>
      <c r="G102" s="31">
        <v>6944</v>
      </c>
      <c r="H102" s="1">
        <v>8657.4851999999992</v>
      </c>
      <c r="J102" s="18">
        <f t="shared" si="8"/>
        <v>1713.4851999999992</v>
      </c>
      <c r="K102" s="19">
        <f t="shared" si="9"/>
        <v>0.24675766129032245</v>
      </c>
      <c r="L102" s="2">
        <v>79</v>
      </c>
      <c r="M102" s="1"/>
    </row>
    <row r="103" spans="1:17" x14ac:dyDescent="0.2">
      <c r="A103" s="1" t="s">
        <v>78</v>
      </c>
      <c r="C103" s="31">
        <v>15160</v>
      </c>
      <c r="D103" s="31">
        <v>13412</v>
      </c>
      <c r="E103" s="31">
        <v>12905</v>
      </c>
      <c r="F103" s="31">
        <v>12048</v>
      </c>
      <c r="G103" s="31">
        <v>12190</v>
      </c>
      <c r="H103" s="1">
        <v>10805.8223</v>
      </c>
      <c r="J103" s="18">
        <f t="shared" si="8"/>
        <v>-1384.1777000000002</v>
      </c>
      <c r="K103" s="19">
        <f t="shared" si="9"/>
        <v>-0.11355026251025432</v>
      </c>
      <c r="L103" s="2">
        <v>55</v>
      </c>
      <c r="M103" s="1"/>
    </row>
    <row r="104" spans="1:17" x14ac:dyDescent="0.2">
      <c r="A104" s="1" t="s">
        <v>79</v>
      </c>
      <c r="B104" s="35">
        <v>2</v>
      </c>
      <c r="C104" s="31">
        <v>2237</v>
      </c>
      <c r="D104" s="31">
        <v>2142</v>
      </c>
      <c r="E104" s="31">
        <v>2107</v>
      </c>
      <c r="F104" s="31">
        <v>1884</v>
      </c>
      <c r="G104" s="31">
        <v>1616</v>
      </c>
      <c r="H104" s="1">
        <v>1674.8081999999999</v>
      </c>
      <c r="J104" s="18">
        <f t="shared" si="8"/>
        <v>58.808199999999943</v>
      </c>
      <c r="K104" s="19">
        <f t="shared" si="9"/>
        <v>3.639121287128709E-2</v>
      </c>
      <c r="L104" s="2">
        <v>163</v>
      </c>
      <c r="M104" s="1"/>
    </row>
    <row r="105" spans="1:17" s="27" customFormat="1" x14ac:dyDescent="0.2">
      <c r="A105" s="1" t="s">
        <v>80</v>
      </c>
      <c r="B105" s="13"/>
      <c r="C105" s="31">
        <v>5138</v>
      </c>
      <c r="D105" s="31">
        <v>5257</v>
      </c>
      <c r="E105" s="31">
        <v>5333</v>
      </c>
      <c r="F105" s="31">
        <v>4960</v>
      </c>
      <c r="G105" s="31">
        <v>4779</v>
      </c>
      <c r="H105" s="1">
        <v>5056.9560000000001</v>
      </c>
      <c r="I105" s="1"/>
      <c r="J105" s="18">
        <f t="shared" si="8"/>
        <v>277.95600000000013</v>
      </c>
      <c r="K105" s="19">
        <f t="shared" si="9"/>
        <v>5.8161958568738258E-2</v>
      </c>
      <c r="L105" s="2">
        <v>128</v>
      </c>
      <c r="M105" s="1"/>
    </row>
    <row r="106" spans="1:17" x14ac:dyDescent="0.2">
      <c r="A106" s="22" t="s">
        <v>81</v>
      </c>
      <c r="C106" s="31">
        <v>7775</v>
      </c>
      <c r="D106" s="31">
        <v>7264</v>
      </c>
      <c r="E106" s="31">
        <v>6874</v>
      </c>
      <c r="F106" s="31">
        <v>6386</v>
      </c>
      <c r="G106" s="31">
        <v>6083</v>
      </c>
      <c r="H106" s="1">
        <v>5183.5032000000001</v>
      </c>
      <c r="J106" s="18">
        <f t="shared" si="8"/>
        <v>-899.49679999999989</v>
      </c>
      <c r="K106" s="19">
        <f t="shared" si="9"/>
        <v>-0.14787059016932433</v>
      </c>
      <c r="L106" s="2">
        <v>127</v>
      </c>
      <c r="M106" s="1"/>
    </row>
    <row r="107" spans="1:17" x14ac:dyDescent="0.2">
      <c r="A107" s="1" t="s">
        <v>82</v>
      </c>
      <c r="C107" s="31">
        <v>11523</v>
      </c>
      <c r="D107" s="31">
        <v>10877</v>
      </c>
      <c r="E107" s="31">
        <v>10152</v>
      </c>
      <c r="F107" s="31">
        <v>9620</v>
      </c>
      <c r="G107" s="31">
        <v>9271</v>
      </c>
      <c r="H107" s="1">
        <v>9561.5012999999999</v>
      </c>
      <c r="J107" s="18">
        <f t="shared" si="8"/>
        <v>290.5012999999999</v>
      </c>
      <c r="K107" s="19">
        <f t="shared" si="9"/>
        <v>3.1334408370186591E-2</v>
      </c>
      <c r="L107" s="2">
        <v>66</v>
      </c>
      <c r="M107" s="1"/>
    </row>
    <row r="108" spans="1:17" x14ac:dyDescent="0.2">
      <c r="A108" s="33" t="s">
        <v>219</v>
      </c>
      <c r="B108" s="13">
        <v>3</v>
      </c>
      <c r="C108" s="31">
        <v>124</v>
      </c>
      <c r="D108" s="31">
        <v>464</v>
      </c>
      <c r="E108" s="31">
        <v>515</v>
      </c>
      <c r="F108" s="31">
        <v>532</v>
      </c>
      <c r="G108" s="31">
        <v>547</v>
      </c>
      <c r="H108" s="1">
        <v>762.34860000000003</v>
      </c>
      <c r="J108" s="18">
        <f t="shared" si="8"/>
        <v>215.34860000000003</v>
      </c>
      <c r="K108" s="19">
        <f t="shared" si="9"/>
        <v>0.39369031078610611</v>
      </c>
      <c r="L108" s="2">
        <v>176</v>
      </c>
      <c r="M108" s="1"/>
    </row>
    <row r="109" spans="1:17" x14ac:dyDescent="0.2">
      <c r="A109" s="33" t="s">
        <v>273</v>
      </c>
      <c r="C109" s="31">
        <v>34487</v>
      </c>
      <c r="D109" s="31">
        <v>32868</v>
      </c>
      <c r="E109" s="31">
        <v>30558</v>
      </c>
      <c r="F109" s="31">
        <v>28388</v>
      </c>
      <c r="G109" s="31">
        <v>26637</v>
      </c>
      <c r="H109" s="1">
        <v>28387.125199999999</v>
      </c>
      <c r="J109" s="18">
        <f t="shared" si="8"/>
        <v>1750.1251999999986</v>
      </c>
      <c r="K109" s="19">
        <f t="shared" si="9"/>
        <v>6.5702789353155336E-2</v>
      </c>
      <c r="L109" s="2">
        <v>6</v>
      </c>
      <c r="M109" s="1"/>
    </row>
    <row r="110" spans="1:17" s="27" customFormat="1" x14ac:dyDescent="0.2">
      <c r="A110" s="33" t="s">
        <v>229</v>
      </c>
      <c r="B110" s="13"/>
      <c r="C110" s="1">
        <v>49597</v>
      </c>
      <c r="D110" s="1">
        <v>46029</v>
      </c>
      <c r="E110" s="1">
        <v>44797</v>
      </c>
      <c r="F110" s="1">
        <v>43343</v>
      </c>
      <c r="G110" s="1">
        <v>44725</v>
      </c>
      <c r="H110" s="1">
        <v>46086.835399999996</v>
      </c>
      <c r="I110" s="1"/>
      <c r="J110" s="18">
        <f t="shared" si="8"/>
        <v>1361.8353999999963</v>
      </c>
      <c r="K110" s="19">
        <f t="shared" si="9"/>
        <v>3.0449086640581248E-2</v>
      </c>
      <c r="L110" s="2">
        <v>1</v>
      </c>
      <c r="M110" s="1"/>
    </row>
    <row r="111" spans="1:17" x14ac:dyDescent="0.2">
      <c r="A111" s="22" t="s">
        <v>83</v>
      </c>
      <c r="C111" s="31">
        <v>3116</v>
      </c>
      <c r="D111" s="31">
        <v>2710</v>
      </c>
      <c r="E111" s="31">
        <v>2446</v>
      </c>
      <c r="F111" s="31">
        <v>2184</v>
      </c>
      <c r="G111" s="31">
        <v>2083</v>
      </c>
      <c r="H111" s="1">
        <v>2083.8625000000002</v>
      </c>
      <c r="J111" s="18">
        <f t="shared" si="8"/>
        <v>0.8625000000001819</v>
      </c>
      <c r="K111" s="19">
        <f t="shared" si="9"/>
        <v>4.1406625060018333E-4</v>
      </c>
      <c r="L111" s="2">
        <v>161</v>
      </c>
      <c r="M111" s="1"/>
      <c r="N111" s="1"/>
      <c r="O111" s="1"/>
      <c r="P111" s="1"/>
      <c r="Q111" s="1"/>
    </row>
    <row r="112" spans="1:17" x14ac:dyDescent="0.2">
      <c r="A112" s="1" t="s">
        <v>84</v>
      </c>
      <c r="B112" s="35"/>
      <c r="C112" s="31">
        <v>1430</v>
      </c>
      <c r="D112" s="31">
        <v>1423</v>
      </c>
      <c r="E112" s="31">
        <v>1402</v>
      </c>
      <c r="F112" s="31">
        <v>1397</v>
      </c>
      <c r="G112" s="31">
        <v>1421</v>
      </c>
      <c r="H112" s="1">
        <v>1409.7936999999999</v>
      </c>
      <c r="J112" s="18">
        <f t="shared" si="8"/>
        <v>-11.206300000000056</v>
      </c>
      <c r="K112" s="19">
        <f t="shared" si="9"/>
        <v>-7.8862068965517632E-3</v>
      </c>
      <c r="L112" s="2">
        <v>168</v>
      </c>
      <c r="M112" s="1"/>
    </row>
    <row r="113" spans="1:15" x14ac:dyDescent="0.2">
      <c r="A113" s="1" t="s">
        <v>85</v>
      </c>
      <c r="C113" s="31">
        <v>2741</v>
      </c>
      <c r="D113" s="31">
        <v>2690</v>
      </c>
      <c r="E113" s="31">
        <v>2732</v>
      </c>
      <c r="F113" s="31">
        <v>2521</v>
      </c>
      <c r="G113" s="31">
        <v>2201</v>
      </c>
      <c r="H113" s="1">
        <v>2150.79</v>
      </c>
      <c r="J113" s="18">
        <f t="shared" si="8"/>
        <v>-50.210000000000036</v>
      </c>
      <c r="K113" s="19">
        <f t="shared" si="9"/>
        <v>-2.2812358019082251E-2</v>
      </c>
      <c r="L113" s="2">
        <v>159</v>
      </c>
      <c r="M113" s="1"/>
    </row>
    <row r="114" spans="1:15" x14ac:dyDescent="0.2">
      <c r="A114" s="38" t="s">
        <v>268</v>
      </c>
      <c r="B114" s="13">
        <v>8</v>
      </c>
      <c r="C114" s="31">
        <v>13971</v>
      </c>
      <c r="D114" s="31">
        <v>12716</v>
      </c>
      <c r="E114" s="31">
        <v>12308</v>
      </c>
      <c r="F114" s="31">
        <v>13212</v>
      </c>
      <c r="G114" s="31">
        <v>13674</v>
      </c>
      <c r="H114" s="1">
        <v>14441.329400000001</v>
      </c>
      <c r="J114" s="18">
        <f t="shared" si="8"/>
        <v>767.32940000000053</v>
      </c>
      <c r="K114" s="19">
        <f t="shared" si="9"/>
        <v>5.6115942664911551E-2</v>
      </c>
      <c r="L114" s="2">
        <v>32</v>
      </c>
      <c r="M114" s="1"/>
    </row>
    <row r="115" spans="1:15" x14ac:dyDescent="0.2">
      <c r="A115" s="1" t="s">
        <v>86</v>
      </c>
      <c r="C115" s="31">
        <v>9760</v>
      </c>
      <c r="D115" s="31">
        <v>10029</v>
      </c>
      <c r="E115" s="31">
        <v>9995</v>
      </c>
      <c r="F115" s="31">
        <v>8847</v>
      </c>
      <c r="G115" s="31">
        <v>8932</v>
      </c>
      <c r="H115" s="1">
        <v>9253.9730999999992</v>
      </c>
      <c r="J115" s="18">
        <f t="shared" si="8"/>
        <v>321.97309999999925</v>
      </c>
      <c r="K115" s="19">
        <f t="shared" si="9"/>
        <v>3.6047145096282943E-2</v>
      </c>
      <c r="L115" s="2">
        <v>73</v>
      </c>
      <c r="M115" s="1"/>
      <c r="N115" s="1"/>
      <c r="O115" s="1"/>
    </row>
    <row r="116" spans="1:15" x14ac:dyDescent="0.2">
      <c r="A116" s="33" t="s">
        <v>238</v>
      </c>
      <c r="C116" s="31">
        <v>15945</v>
      </c>
      <c r="D116" s="31">
        <v>15080</v>
      </c>
      <c r="E116" s="31">
        <v>14901</v>
      </c>
      <c r="F116" s="31">
        <v>15130</v>
      </c>
      <c r="G116" s="31">
        <v>14824</v>
      </c>
      <c r="H116" s="1">
        <v>15587.4591</v>
      </c>
      <c r="J116" s="18">
        <f t="shared" si="8"/>
        <v>763.45910000000003</v>
      </c>
      <c r="K116" s="19">
        <f t="shared" si="9"/>
        <v>5.1501558283864005E-2</v>
      </c>
      <c r="L116" s="2">
        <v>29</v>
      </c>
      <c r="M116" s="1"/>
    </row>
    <row r="117" spans="1:15" x14ac:dyDescent="0.2">
      <c r="A117" s="1" t="s">
        <v>87</v>
      </c>
      <c r="C117" s="31">
        <v>2021</v>
      </c>
      <c r="D117" s="31">
        <v>1369</v>
      </c>
      <c r="E117" s="31">
        <v>1038</v>
      </c>
      <c r="F117" s="31">
        <v>803</v>
      </c>
      <c r="G117" s="31">
        <v>664</v>
      </c>
      <c r="H117" s="1">
        <v>613.73170000000005</v>
      </c>
      <c r="J117" s="18">
        <f t="shared" si="8"/>
        <v>-50.268299999999954</v>
      </c>
      <c r="K117" s="19">
        <f t="shared" si="9"/>
        <v>-7.5705271084337278E-2</v>
      </c>
      <c r="L117" s="2">
        <v>177</v>
      </c>
      <c r="M117" s="1"/>
    </row>
    <row r="118" spans="1:15" x14ac:dyDescent="0.2">
      <c r="A118" s="1" t="s">
        <v>88</v>
      </c>
      <c r="C118" s="31">
        <v>12780</v>
      </c>
      <c r="D118" s="31">
        <v>11517</v>
      </c>
      <c r="E118" s="31">
        <v>10596</v>
      </c>
      <c r="F118" s="31">
        <v>9976</v>
      </c>
      <c r="G118" s="31">
        <v>9430</v>
      </c>
      <c r="H118" s="1">
        <v>9978.4992000000002</v>
      </c>
      <c r="J118" s="18">
        <f t="shared" si="8"/>
        <v>548.4992000000002</v>
      </c>
      <c r="K118" s="19">
        <f t="shared" si="9"/>
        <v>5.8165344644750816E-2</v>
      </c>
      <c r="L118" s="2">
        <v>62</v>
      </c>
      <c r="M118" s="1"/>
    </row>
    <row r="119" spans="1:15" x14ac:dyDescent="0.2">
      <c r="A119" s="1" t="s">
        <v>89</v>
      </c>
      <c r="B119" s="35"/>
      <c r="C119" s="31">
        <v>3086</v>
      </c>
      <c r="D119" s="31">
        <v>2895</v>
      </c>
      <c r="E119" s="31">
        <v>2785</v>
      </c>
      <c r="F119" s="31">
        <v>2650</v>
      </c>
      <c r="G119" s="31">
        <v>2445</v>
      </c>
      <c r="H119" s="1">
        <v>2619.7806</v>
      </c>
      <c r="J119" s="18">
        <f t="shared" si="8"/>
        <v>174.78060000000005</v>
      </c>
      <c r="K119" s="19">
        <f t="shared" si="9"/>
        <v>7.1484907975460144E-2</v>
      </c>
      <c r="L119" s="2">
        <v>153</v>
      </c>
      <c r="M119" s="1"/>
    </row>
    <row r="120" spans="1:15" x14ac:dyDescent="0.2">
      <c r="A120" s="1" t="s">
        <v>232</v>
      </c>
      <c r="B120" s="35">
        <v>9</v>
      </c>
      <c r="C120" s="31"/>
      <c r="D120" s="31"/>
      <c r="E120" s="31"/>
      <c r="F120" s="31">
        <v>2031</v>
      </c>
      <c r="G120" s="31">
        <v>2036</v>
      </c>
      <c r="H120" s="1">
        <v>1867.1717000000001</v>
      </c>
      <c r="J120" s="18">
        <f t="shared" si="8"/>
        <v>-168.8282999999999</v>
      </c>
      <c r="K120" s="19">
        <f t="shared" si="9"/>
        <v>-8.2921561886051029E-2</v>
      </c>
      <c r="L120" s="2">
        <v>162</v>
      </c>
      <c r="M120" s="1"/>
    </row>
    <row r="121" spans="1:15" x14ac:dyDescent="0.2">
      <c r="A121" s="1" t="s">
        <v>90</v>
      </c>
      <c r="C121" s="31">
        <v>7245</v>
      </c>
      <c r="D121" s="31">
        <v>6139</v>
      </c>
      <c r="E121" s="31">
        <v>6065</v>
      </c>
      <c r="F121" s="31">
        <v>6002</v>
      </c>
      <c r="G121" s="31">
        <v>5820</v>
      </c>
      <c r="H121" s="1">
        <v>6447.0010000000002</v>
      </c>
      <c r="J121" s="18">
        <f t="shared" si="8"/>
        <v>627.0010000000002</v>
      </c>
      <c r="K121" s="19">
        <f t="shared" si="9"/>
        <v>0.10773213058419248</v>
      </c>
      <c r="L121" s="2">
        <v>106</v>
      </c>
      <c r="M121" s="1"/>
    </row>
    <row r="122" spans="1:15" x14ac:dyDescent="0.2">
      <c r="A122" s="33" t="s">
        <v>269</v>
      </c>
      <c r="B122" s="13">
        <v>1</v>
      </c>
      <c r="C122" s="31">
        <v>16187</v>
      </c>
      <c r="D122" s="31">
        <v>16697</v>
      </c>
      <c r="E122" s="31">
        <v>16751</v>
      </c>
      <c r="F122" s="31">
        <v>15804</v>
      </c>
      <c r="G122" s="31">
        <v>16018</v>
      </c>
      <c r="H122" s="1">
        <v>14777.980600000001</v>
      </c>
      <c r="J122" s="18">
        <f t="shared" si="8"/>
        <v>-1240.0193999999992</v>
      </c>
      <c r="K122" s="19">
        <f t="shared" si="9"/>
        <v>-7.7414121613185116E-2</v>
      </c>
      <c r="L122" s="2">
        <v>31</v>
      </c>
      <c r="M122" s="1"/>
    </row>
    <row r="123" spans="1:15" x14ac:dyDescent="0.2">
      <c r="A123" s="1" t="s">
        <v>91</v>
      </c>
      <c r="C123" s="31">
        <v>12449</v>
      </c>
      <c r="D123" s="31">
        <v>11810</v>
      </c>
      <c r="E123" s="31">
        <v>11195</v>
      </c>
      <c r="F123" s="31">
        <v>8442</v>
      </c>
      <c r="G123" s="31">
        <v>8161</v>
      </c>
      <c r="H123" s="1">
        <v>8643.2081999999991</v>
      </c>
      <c r="J123" s="18">
        <f t="shared" si="8"/>
        <v>482.20819999999912</v>
      </c>
      <c r="K123" s="19">
        <f t="shared" si="9"/>
        <v>5.908690111505932E-2</v>
      </c>
      <c r="L123" s="2">
        <v>80</v>
      </c>
      <c r="M123" s="1"/>
    </row>
    <row r="124" spans="1:15" x14ac:dyDescent="0.2">
      <c r="A124" s="1" t="s">
        <v>92</v>
      </c>
      <c r="C124" s="31">
        <v>6759</v>
      </c>
      <c r="D124" s="31">
        <v>6134</v>
      </c>
      <c r="E124" s="31">
        <v>5675</v>
      </c>
      <c r="F124" s="31">
        <v>4585</v>
      </c>
      <c r="G124" s="31">
        <v>4306</v>
      </c>
      <c r="H124" s="1">
        <v>4469.0279</v>
      </c>
      <c r="J124" s="18">
        <f t="shared" si="8"/>
        <v>163.02790000000005</v>
      </c>
      <c r="K124" s="19">
        <f t="shared" si="9"/>
        <v>3.786063632141199E-2</v>
      </c>
      <c r="L124" s="2">
        <v>133</v>
      </c>
      <c r="M124" s="1"/>
    </row>
    <row r="125" spans="1:15" x14ac:dyDescent="0.2">
      <c r="A125" s="33" t="s">
        <v>270</v>
      </c>
      <c r="B125" s="13">
        <v>10</v>
      </c>
      <c r="C125" s="31">
        <v>15712</v>
      </c>
      <c r="D125" s="31">
        <v>14660</v>
      </c>
      <c r="E125" s="31">
        <v>13892</v>
      </c>
      <c r="F125" s="31">
        <v>12011</v>
      </c>
      <c r="G125" s="31">
        <v>12337</v>
      </c>
      <c r="H125" s="1">
        <v>12350.7988</v>
      </c>
      <c r="J125" s="18">
        <f t="shared" si="8"/>
        <v>13.798800000000483</v>
      </c>
      <c r="K125" s="19">
        <f t="shared" si="9"/>
        <v>1.1184890978358176E-3</v>
      </c>
      <c r="L125" s="2">
        <v>41</v>
      </c>
      <c r="M125" s="1"/>
    </row>
    <row r="126" spans="1:15" x14ac:dyDescent="0.2">
      <c r="A126" s="33" t="s">
        <v>271</v>
      </c>
      <c r="B126" s="13">
        <v>5</v>
      </c>
      <c r="C126" s="31">
        <v>23846</v>
      </c>
      <c r="D126" s="31">
        <v>23576</v>
      </c>
      <c r="E126" s="31">
        <v>24746</v>
      </c>
      <c r="F126" s="31">
        <v>20247</v>
      </c>
      <c r="G126" s="31">
        <v>19035</v>
      </c>
      <c r="H126" s="1">
        <v>20777.0461</v>
      </c>
      <c r="J126" s="18">
        <f t="shared" si="8"/>
        <v>1742.0460999999996</v>
      </c>
      <c r="K126" s="19">
        <f t="shared" si="9"/>
        <v>9.1518050958760158E-2</v>
      </c>
      <c r="L126" s="2">
        <v>19</v>
      </c>
      <c r="M126" s="1"/>
    </row>
    <row r="127" spans="1:15" x14ac:dyDescent="0.2">
      <c r="A127" s="1" t="s">
        <v>93</v>
      </c>
      <c r="C127" s="31">
        <v>15854</v>
      </c>
      <c r="D127" s="31">
        <v>15442</v>
      </c>
      <c r="E127" s="31">
        <v>15034</v>
      </c>
      <c r="F127" s="31">
        <v>13995</v>
      </c>
      <c r="G127" s="31">
        <v>13637</v>
      </c>
      <c r="H127" s="1">
        <v>13917.844499999999</v>
      </c>
      <c r="J127" s="18">
        <f t="shared" si="8"/>
        <v>280.84449999999924</v>
      </c>
      <c r="K127" s="19">
        <f t="shared" si="9"/>
        <v>2.0594302265894204E-2</v>
      </c>
      <c r="L127" s="2">
        <v>33</v>
      </c>
      <c r="M127" s="1"/>
    </row>
    <row r="128" spans="1:15" x14ac:dyDescent="0.2">
      <c r="A128" s="1" t="s">
        <v>94</v>
      </c>
      <c r="C128" s="31">
        <v>1852</v>
      </c>
      <c r="D128" s="31">
        <v>1790</v>
      </c>
      <c r="E128" s="31">
        <v>1863</v>
      </c>
      <c r="F128" s="31">
        <v>1665</v>
      </c>
      <c r="G128" s="31">
        <v>1523</v>
      </c>
      <c r="H128" s="1">
        <v>1464.7723000000001</v>
      </c>
      <c r="J128" s="18">
        <f t="shared" si="8"/>
        <v>-58.227699999999913</v>
      </c>
      <c r="K128" s="19">
        <f t="shared" si="9"/>
        <v>-3.8232239001969738E-2</v>
      </c>
      <c r="L128" s="2">
        <v>165</v>
      </c>
      <c r="M128" s="1"/>
    </row>
    <row r="129" spans="1:13" x14ac:dyDescent="0.2">
      <c r="A129" s="1" t="s">
        <v>95</v>
      </c>
      <c r="C129" s="31">
        <v>16200</v>
      </c>
      <c r="D129" s="31">
        <v>16412</v>
      </c>
      <c r="E129" s="31">
        <v>17006</v>
      </c>
      <c r="F129" s="31">
        <v>16048</v>
      </c>
      <c r="G129" s="31">
        <v>14596</v>
      </c>
      <c r="H129" s="1">
        <v>13815.765799999999</v>
      </c>
      <c r="J129" s="18">
        <f t="shared" si="8"/>
        <v>-780.23420000000078</v>
      </c>
      <c r="K129" s="19">
        <f t="shared" si="9"/>
        <v>-5.3455343929843843E-2</v>
      </c>
      <c r="L129" s="2">
        <v>35</v>
      </c>
      <c r="M129" s="1"/>
    </row>
    <row r="130" spans="1:13" x14ac:dyDescent="0.2">
      <c r="A130" s="1" t="s">
        <v>96</v>
      </c>
      <c r="C130" s="31">
        <v>28258</v>
      </c>
      <c r="D130" s="31">
        <v>26167</v>
      </c>
      <c r="E130" s="31">
        <v>24275</v>
      </c>
      <c r="F130" s="31">
        <v>22434</v>
      </c>
      <c r="G130" s="31">
        <v>22642</v>
      </c>
      <c r="H130" s="1">
        <v>22397.975200000001</v>
      </c>
      <c r="J130" s="18">
        <f t="shared" si="8"/>
        <v>-244.02479999999923</v>
      </c>
      <c r="K130" s="19">
        <f t="shared" si="9"/>
        <v>-1.0777528486882751E-2</v>
      </c>
      <c r="L130" s="2">
        <v>14</v>
      </c>
      <c r="M130" s="1"/>
    </row>
    <row r="131" spans="1:13" x14ac:dyDescent="0.2">
      <c r="A131" s="1" t="s">
        <v>97</v>
      </c>
      <c r="C131" s="31">
        <v>13143</v>
      </c>
      <c r="D131" s="31">
        <v>12739</v>
      </c>
      <c r="E131" s="31">
        <v>12292</v>
      </c>
      <c r="F131" s="31">
        <v>11522</v>
      </c>
      <c r="G131" s="31">
        <v>11868</v>
      </c>
      <c r="H131" s="1">
        <v>12130.553900000001</v>
      </c>
      <c r="J131" s="18">
        <f t="shared" si="8"/>
        <v>262.55390000000079</v>
      </c>
      <c r="K131" s="19">
        <f t="shared" si="9"/>
        <v>2.2122842938995687E-2</v>
      </c>
      <c r="L131" s="2">
        <v>45</v>
      </c>
      <c r="M131" s="1"/>
    </row>
    <row r="132" spans="1:13" x14ac:dyDescent="0.2">
      <c r="A132" s="1" t="s">
        <v>98</v>
      </c>
      <c r="C132" s="31">
        <v>10910</v>
      </c>
      <c r="D132" s="31">
        <v>10403</v>
      </c>
      <c r="E132" s="31">
        <v>9786</v>
      </c>
      <c r="F132" s="31">
        <v>8834</v>
      </c>
      <c r="G132" s="31">
        <v>8979</v>
      </c>
      <c r="H132" s="1">
        <v>9488.9999000000007</v>
      </c>
      <c r="J132" s="18">
        <f t="shared" si="8"/>
        <v>509.99990000000071</v>
      </c>
      <c r="K132" s="19">
        <f t="shared" si="9"/>
        <v>5.6799186991869997E-2</v>
      </c>
      <c r="L132" s="2">
        <v>68</v>
      </c>
      <c r="M132" s="1"/>
    </row>
    <row r="133" spans="1:13" x14ac:dyDescent="0.2">
      <c r="A133" s="1" t="s">
        <v>99</v>
      </c>
      <c r="C133" s="31">
        <v>10216</v>
      </c>
      <c r="D133" s="31">
        <v>9026</v>
      </c>
      <c r="E133" s="31">
        <v>8223</v>
      </c>
      <c r="F133" s="31">
        <v>7587</v>
      </c>
      <c r="G133" s="31">
        <v>7136</v>
      </c>
      <c r="H133" s="1">
        <v>7095.4476999999997</v>
      </c>
      <c r="J133" s="18">
        <f t="shared" si="8"/>
        <v>-40.552300000000287</v>
      </c>
      <c r="K133" s="19">
        <f t="shared" si="9"/>
        <v>-5.6827774663677534E-3</v>
      </c>
      <c r="L133" s="2">
        <v>96</v>
      </c>
      <c r="M133" s="1"/>
    </row>
    <row r="134" spans="1:13" x14ac:dyDescent="0.2">
      <c r="A134" s="1" t="s">
        <v>100</v>
      </c>
      <c r="C134" s="31">
        <v>2300</v>
      </c>
      <c r="D134" s="31">
        <v>2436</v>
      </c>
      <c r="E134" s="31">
        <v>2476</v>
      </c>
      <c r="F134" s="31">
        <v>2303</v>
      </c>
      <c r="G134" s="31">
        <v>2183</v>
      </c>
      <c r="H134" s="1">
        <v>2176.8942000000002</v>
      </c>
      <c r="J134" s="18">
        <f t="shared" si="8"/>
        <v>-6.1057999999998174</v>
      </c>
      <c r="K134" s="19">
        <f t="shared" si="9"/>
        <v>-2.79697663765452E-3</v>
      </c>
      <c r="L134" s="2">
        <v>157</v>
      </c>
      <c r="M134" s="1"/>
    </row>
    <row r="135" spans="1:13" x14ac:dyDescent="0.2">
      <c r="A135" s="1" t="s">
        <v>101</v>
      </c>
      <c r="C135" s="31">
        <v>9327</v>
      </c>
      <c r="D135" s="31">
        <v>10147</v>
      </c>
      <c r="E135" s="31">
        <v>10296</v>
      </c>
      <c r="F135" s="31">
        <v>9589</v>
      </c>
      <c r="G135" s="31">
        <v>9071</v>
      </c>
      <c r="H135" s="1">
        <v>8943.4493000000002</v>
      </c>
      <c r="J135" s="18">
        <f t="shared" si="8"/>
        <v>-127.55069999999978</v>
      </c>
      <c r="K135" s="19">
        <f t="shared" si="9"/>
        <v>-1.4061371403373364E-2</v>
      </c>
      <c r="L135" s="2">
        <v>77</v>
      </c>
      <c r="M135" s="1"/>
    </row>
    <row r="136" spans="1:13" s="5" customFormat="1" x14ac:dyDescent="0.2">
      <c r="A136" s="1" t="s">
        <v>2</v>
      </c>
      <c r="B136" s="13"/>
      <c r="C136" s="31">
        <v>349</v>
      </c>
      <c r="D136" s="31">
        <v>380</v>
      </c>
      <c r="E136" s="31">
        <v>302</v>
      </c>
      <c r="F136" s="31">
        <v>391</v>
      </c>
      <c r="G136" s="31">
        <v>345</v>
      </c>
      <c r="H136" s="1">
        <v>611.86170000000004</v>
      </c>
      <c r="I136" s="1"/>
      <c r="J136" s="18"/>
      <c r="K136" s="19"/>
      <c r="M136" s="1"/>
    </row>
    <row r="137" spans="1:13" x14ac:dyDescent="0.2">
      <c r="A137" s="3" t="s">
        <v>7</v>
      </c>
      <c r="B137" s="39"/>
      <c r="C137" s="3">
        <f t="shared" ref="C137:H137" si="10">SUM(C98:C136)</f>
        <v>447585</v>
      </c>
      <c r="D137" s="3">
        <f t="shared" si="10"/>
        <v>424707</v>
      </c>
      <c r="E137" s="3">
        <f t="shared" ref="E137:F137" si="11">SUM(E98:E136)</f>
        <v>410479</v>
      </c>
      <c r="F137" s="3">
        <f t="shared" si="11"/>
        <v>380075</v>
      </c>
      <c r="G137" s="3">
        <f t="shared" si="10"/>
        <v>373460</v>
      </c>
      <c r="H137" s="3">
        <f t="shared" si="10"/>
        <v>381164.57259999996</v>
      </c>
      <c r="I137" s="3"/>
      <c r="J137" s="20">
        <f t="shared" si="8"/>
        <v>7704.5725999999559</v>
      </c>
      <c r="K137" s="21">
        <f t="shared" si="9"/>
        <v>2.0630248487120324E-2</v>
      </c>
      <c r="M137" s="1"/>
    </row>
    <row r="138" spans="1:13" x14ac:dyDescent="0.2">
      <c r="J138" s="18" t="str">
        <f t="shared" si="8"/>
        <v/>
      </c>
      <c r="K138" s="19" t="str">
        <f t="shared" si="9"/>
        <v/>
      </c>
      <c r="M138" s="1"/>
    </row>
    <row r="139" spans="1:13" x14ac:dyDescent="0.2">
      <c r="A139" s="1" t="s">
        <v>102</v>
      </c>
      <c r="C139" s="31">
        <v>4709</v>
      </c>
      <c r="D139" s="31">
        <v>4719</v>
      </c>
      <c r="E139" s="31">
        <v>4381</v>
      </c>
      <c r="F139" s="31">
        <v>4218</v>
      </c>
      <c r="G139" s="31">
        <v>4161</v>
      </c>
      <c r="H139" s="1">
        <v>4011.9951999999998</v>
      </c>
      <c r="J139" s="18">
        <f t="shared" si="8"/>
        <v>-149.00480000000016</v>
      </c>
      <c r="K139" s="19">
        <f t="shared" si="9"/>
        <v>-3.580985340062489E-2</v>
      </c>
      <c r="L139" s="2">
        <v>139</v>
      </c>
      <c r="M139" s="1"/>
    </row>
    <row r="140" spans="1:13" x14ac:dyDescent="0.2">
      <c r="A140" s="1" t="s">
        <v>103</v>
      </c>
      <c r="C140" s="31">
        <v>5889</v>
      </c>
      <c r="D140" s="31">
        <v>5691</v>
      </c>
      <c r="E140" s="31">
        <v>5722</v>
      </c>
      <c r="F140" s="31">
        <v>5550</v>
      </c>
      <c r="G140" s="31">
        <v>5320</v>
      </c>
      <c r="H140" s="1">
        <v>5210.8411999999998</v>
      </c>
      <c r="J140" s="18">
        <f t="shared" si="8"/>
        <v>-109.15880000000016</v>
      </c>
      <c r="K140" s="19">
        <f t="shared" si="9"/>
        <v>-2.0518571428571459E-2</v>
      </c>
      <c r="L140" s="2">
        <v>126</v>
      </c>
      <c r="M140" s="1"/>
    </row>
    <row r="141" spans="1:13" x14ac:dyDescent="0.2">
      <c r="A141" s="1" t="s">
        <v>104</v>
      </c>
      <c r="C141" s="31">
        <v>9445</v>
      </c>
      <c r="D141" s="31">
        <v>9667</v>
      </c>
      <c r="E141" s="31">
        <v>9684</v>
      </c>
      <c r="F141" s="31">
        <v>9425</v>
      </c>
      <c r="G141" s="31">
        <v>8709</v>
      </c>
      <c r="H141" s="1">
        <v>8252.0488000000005</v>
      </c>
      <c r="J141" s="18">
        <f t="shared" si="8"/>
        <v>-456.95119999999952</v>
      </c>
      <c r="K141" s="19">
        <f t="shared" si="9"/>
        <v>-5.2468848317832072E-2</v>
      </c>
      <c r="L141" s="2">
        <v>86</v>
      </c>
      <c r="M141" s="1"/>
    </row>
    <row r="142" spans="1:13" x14ac:dyDescent="0.2">
      <c r="A142" s="1" t="s">
        <v>105</v>
      </c>
      <c r="C142" s="31">
        <v>9806</v>
      </c>
      <c r="D142" s="31">
        <v>9379</v>
      </c>
      <c r="E142" s="31">
        <v>9242</v>
      </c>
      <c r="F142" s="31">
        <v>9037</v>
      </c>
      <c r="G142" s="31">
        <v>8645</v>
      </c>
      <c r="H142" s="1">
        <v>8640.1700999999994</v>
      </c>
      <c r="J142" s="18">
        <f t="shared" si="8"/>
        <v>-4.8299000000006345</v>
      </c>
      <c r="K142" s="19">
        <f t="shared" si="9"/>
        <v>-5.5869288606138047E-4</v>
      </c>
      <c r="L142" s="2">
        <v>81</v>
      </c>
      <c r="M142" s="1"/>
    </row>
    <row r="143" spans="1:13" x14ac:dyDescent="0.2">
      <c r="A143" s="1" t="s">
        <v>106</v>
      </c>
      <c r="C143" s="31">
        <v>12356</v>
      </c>
      <c r="D143" s="31">
        <v>12003</v>
      </c>
      <c r="E143" s="31">
        <v>11728</v>
      </c>
      <c r="F143" s="31">
        <v>11313</v>
      </c>
      <c r="G143" s="31">
        <v>10844</v>
      </c>
      <c r="H143" s="1">
        <v>10883.465099999999</v>
      </c>
      <c r="J143" s="18">
        <f t="shared" si="8"/>
        <v>39.465099999999438</v>
      </c>
      <c r="K143" s="19">
        <f t="shared" si="9"/>
        <v>3.6393489487273551E-3</v>
      </c>
      <c r="L143" s="2">
        <v>54</v>
      </c>
      <c r="M143" s="1"/>
    </row>
    <row r="144" spans="1:13" x14ac:dyDescent="0.2">
      <c r="A144" s="1" t="s">
        <v>107</v>
      </c>
      <c r="C144" s="31">
        <v>10815</v>
      </c>
      <c r="D144" s="31">
        <v>10889</v>
      </c>
      <c r="E144" s="31">
        <v>11099</v>
      </c>
      <c r="F144" s="31">
        <v>10792</v>
      </c>
      <c r="G144" s="31">
        <v>10162</v>
      </c>
      <c r="H144" s="1">
        <v>9485.8366999999998</v>
      </c>
      <c r="J144" s="18">
        <f t="shared" si="8"/>
        <v>-676.16330000000016</v>
      </c>
      <c r="K144" s="19">
        <f t="shared" si="9"/>
        <v>-6.65384077937414E-2</v>
      </c>
      <c r="L144" s="2">
        <v>69</v>
      </c>
      <c r="M144" s="1"/>
    </row>
    <row r="145" spans="1:13" x14ac:dyDescent="0.2">
      <c r="A145" s="1" t="s">
        <v>108</v>
      </c>
      <c r="C145" s="31">
        <v>8706</v>
      </c>
      <c r="D145" s="31">
        <v>8610</v>
      </c>
      <c r="E145" s="31">
        <v>8516</v>
      </c>
      <c r="F145" s="31">
        <v>8165</v>
      </c>
      <c r="G145" s="31">
        <v>7421</v>
      </c>
      <c r="H145" s="1">
        <v>7369.0282999999999</v>
      </c>
      <c r="J145" s="18">
        <f t="shared" si="8"/>
        <v>-51.971700000000055</v>
      </c>
      <c r="K145" s="19">
        <f t="shared" si="9"/>
        <v>-7.0033283923999533E-3</v>
      </c>
      <c r="L145" s="2">
        <v>94</v>
      </c>
      <c r="M145" s="1"/>
    </row>
    <row r="146" spans="1:13" x14ac:dyDescent="0.2">
      <c r="A146" s="1" t="s">
        <v>109</v>
      </c>
      <c r="C146" s="31">
        <v>5738</v>
      </c>
      <c r="D146" s="31">
        <v>5729</v>
      </c>
      <c r="E146" s="31">
        <v>5876</v>
      </c>
      <c r="F146" s="31">
        <v>5805</v>
      </c>
      <c r="G146" s="31">
        <v>5692</v>
      </c>
      <c r="H146" s="1">
        <v>5660.0865999999996</v>
      </c>
      <c r="J146" s="18">
        <f t="shared" si="8"/>
        <v>-31.913400000000365</v>
      </c>
      <c r="K146" s="19">
        <f t="shared" si="9"/>
        <v>-5.6067111735770142E-3</v>
      </c>
      <c r="L146" s="2">
        <v>119</v>
      </c>
      <c r="M146" s="1"/>
    </row>
    <row r="147" spans="1:13" x14ac:dyDescent="0.2">
      <c r="A147" s="1" t="s">
        <v>110</v>
      </c>
      <c r="C147" s="31">
        <v>4021</v>
      </c>
      <c r="D147" s="31">
        <v>4052</v>
      </c>
      <c r="E147" s="31">
        <v>4054</v>
      </c>
      <c r="F147" s="31">
        <v>4001</v>
      </c>
      <c r="G147" s="31">
        <v>3917</v>
      </c>
      <c r="H147" s="1">
        <v>4126.8185000000003</v>
      </c>
      <c r="J147" s="18">
        <f t="shared" si="8"/>
        <v>209.81850000000031</v>
      </c>
      <c r="K147" s="19">
        <f t="shared" si="9"/>
        <v>5.3566122032167554E-2</v>
      </c>
      <c r="L147" s="2">
        <v>138</v>
      </c>
      <c r="M147" s="1"/>
    </row>
    <row r="148" spans="1:13" x14ac:dyDescent="0.2">
      <c r="A148" s="1" t="s">
        <v>111</v>
      </c>
      <c r="C148" s="31">
        <v>17530</v>
      </c>
      <c r="D148" s="31">
        <v>17237</v>
      </c>
      <c r="E148" s="31">
        <v>17224</v>
      </c>
      <c r="F148" s="31">
        <v>15932</v>
      </c>
      <c r="G148" s="31">
        <v>15475</v>
      </c>
      <c r="H148" s="1">
        <v>15634.0762</v>
      </c>
      <c r="J148" s="18">
        <f t="shared" si="8"/>
        <v>159.07619999999952</v>
      </c>
      <c r="K148" s="19">
        <f t="shared" si="9"/>
        <v>1.0279560581583167E-2</v>
      </c>
      <c r="L148" s="2">
        <v>28</v>
      </c>
      <c r="M148" s="1"/>
    </row>
    <row r="149" spans="1:13" x14ac:dyDescent="0.2">
      <c r="A149" s="1" t="s">
        <v>112</v>
      </c>
      <c r="C149" s="31">
        <v>13452</v>
      </c>
      <c r="D149" s="31">
        <v>13371</v>
      </c>
      <c r="E149" s="31">
        <v>14192</v>
      </c>
      <c r="F149" s="31">
        <v>14577</v>
      </c>
      <c r="G149" s="31">
        <v>13838</v>
      </c>
      <c r="H149" s="1">
        <v>13629.341399999999</v>
      </c>
      <c r="J149" s="18">
        <f t="shared" si="8"/>
        <v>-208.65860000000066</v>
      </c>
      <c r="K149" s="19">
        <f t="shared" si="9"/>
        <v>-1.5078667437491014E-2</v>
      </c>
      <c r="L149" s="2">
        <v>36</v>
      </c>
      <c r="M149" s="1"/>
    </row>
    <row r="150" spans="1:13" x14ac:dyDescent="0.2">
      <c r="A150" s="1" t="s">
        <v>113</v>
      </c>
      <c r="C150" s="31">
        <v>9199</v>
      </c>
      <c r="D150" s="31">
        <v>8846</v>
      </c>
      <c r="E150" s="31">
        <v>8512</v>
      </c>
      <c r="F150" s="31">
        <v>8175</v>
      </c>
      <c r="G150" s="31">
        <v>7373</v>
      </c>
      <c r="H150" s="1">
        <v>7046.4281000000001</v>
      </c>
      <c r="J150" s="18">
        <f t="shared" si="8"/>
        <v>-326.57189999999991</v>
      </c>
      <c r="K150" s="19">
        <f t="shared" si="9"/>
        <v>-4.4292947239929457E-2</v>
      </c>
      <c r="L150" s="2">
        <v>98</v>
      </c>
      <c r="M150" s="1"/>
    </row>
    <row r="151" spans="1:13" x14ac:dyDescent="0.2">
      <c r="A151" s="1" t="s">
        <v>114</v>
      </c>
      <c r="C151" s="31">
        <v>1438</v>
      </c>
      <c r="D151" s="31">
        <v>1397</v>
      </c>
      <c r="E151" s="31">
        <v>1466</v>
      </c>
      <c r="F151" s="31">
        <v>1535</v>
      </c>
      <c r="G151" s="31">
        <v>1375</v>
      </c>
      <c r="H151" s="1">
        <v>1411.9163000000001</v>
      </c>
      <c r="J151" s="18">
        <f t="shared" si="8"/>
        <v>36.916300000000092</v>
      </c>
      <c r="K151" s="19">
        <f t="shared" si="9"/>
        <v>2.6848218181818248E-2</v>
      </c>
      <c r="L151" s="2">
        <v>167</v>
      </c>
      <c r="M151" s="1"/>
    </row>
    <row r="152" spans="1:13" x14ac:dyDescent="0.2">
      <c r="A152" s="1" t="s">
        <v>115</v>
      </c>
      <c r="C152" s="31">
        <v>24935</v>
      </c>
      <c r="D152" s="31">
        <v>24516</v>
      </c>
      <c r="E152" s="31">
        <v>24580</v>
      </c>
      <c r="F152" s="31">
        <v>23777</v>
      </c>
      <c r="G152" s="31">
        <v>23079</v>
      </c>
      <c r="H152" s="1">
        <v>23018.770499999999</v>
      </c>
      <c r="J152" s="18">
        <f t="shared" si="8"/>
        <v>-60.229500000001281</v>
      </c>
      <c r="K152" s="19">
        <f t="shared" si="9"/>
        <v>-2.6097101260887075E-3</v>
      </c>
      <c r="L152" s="2">
        <v>12</v>
      </c>
      <c r="M152" s="1"/>
    </row>
    <row r="153" spans="1:13" x14ac:dyDescent="0.2">
      <c r="A153" s="1" t="s">
        <v>116</v>
      </c>
      <c r="C153" s="31">
        <v>9905</v>
      </c>
      <c r="D153" s="31">
        <v>9816</v>
      </c>
      <c r="E153" s="31">
        <v>9893</v>
      </c>
      <c r="F153" s="31">
        <v>9432</v>
      </c>
      <c r="G153" s="31">
        <v>8950</v>
      </c>
      <c r="H153" s="1">
        <v>8723.1226000000006</v>
      </c>
      <c r="J153" s="18">
        <f t="shared" si="8"/>
        <v>-226.8773999999994</v>
      </c>
      <c r="K153" s="19">
        <f t="shared" si="9"/>
        <v>-2.5349430167597699E-2</v>
      </c>
      <c r="L153" s="2">
        <v>78</v>
      </c>
      <c r="M153" s="1"/>
    </row>
    <row r="154" spans="1:13" x14ac:dyDescent="0.2">
      <c r="A154" s="1" t="s">
        <v>117</v>
      </c>
      <c r="C154" s="31">
        <v>10155</v>
      </c>
      <c r="D154" s="31">
        <v>10243</v>
      </c>
      <c r="E154" s="31">
        <v>10555</v>
      </c>
      <c r="F154" s="31">
        <v>10155</v>
      </c>
      <c r="G154" s="31">
        <v>9452</v>
      </c>
      <c r="H154" s="1">
        <v>9466.8498999999993</v>
      </c>
      <c r="J154" s="18">
        <f t="shared" si="8"/>
        <v>14.849899999999252</v>
      </c>
      <c r="K154" s="19">
        <f t="shared" si="9"/>
        <v>1.5710854845534545E-3</v>
      </c>
      <c r="L154" s="2">
        <v>70</v>
      </c>
      <c r="M154" s="1"/>
    </row>
    <row r="155" spans="1:13" x14ac:dyDescent="0.2">
      <c r="A155" s="1" t="s">
        <v>118</v>
      </c>
      <c r="B155" s="35">
        <v>2</v>
      </c>
      <c r="C155" s="31">
        <v>5709</v>
      </c>
      <c r="D155" s="31">
        <v>5610</v>
      </c>
      <c r="E155" s="31">
        <v>5692</v>
      </c>
      <c r="F155" s="31">
        <v>5791</v>
      </c>
      <c r="G155" s="31">
        <v>5595</v>
      </c>
      <c r="H155" s="1">
        <v>5465.3540000000003</v>
      </c>
      <c r="J155" s="18">
        <f t="shared" si="8"/>
        <v>-129.64599999999973</v>
      </c>
      <c r="K155" s="19">
        <f t="shared" si="9"/>
        <v>-2.3171760500446781E-2</v>
      </c>
      <c r="L155" s="2">
        <v>121</v>
      </c>
      <c r="M155" s="1"/>
    </row>
    <row r="156" spans="1:13" x14ac:dyDescent="0.2">
      <c r="A156" s="1" t="s">
        <v>119</v>
      </c>
      <c r="C156" s="31">
        <v>10616</v>
      </c>
      <c r="D156" s="31">
        <v>9942</v>
      </c>
      <c r="E156" s="31">
        <v>9454</v>
      </c>
      <c r="F156" s="31">
        <v>9186</v>
      </c>
      <c r="G156" s="31">
        <v>9810</v>
      </c>
      <c r="H156" s="1">
        <v>9682.6905999999999</v>
      </c>
      <c r="J156" s="18">
        <f t="shared" si="8"/>
        <v>-127.3094000000001</v>
      </c>
      <c r="K156" s="19">
        <f t="shared" si="9"/>
        <v>-1.2977512742099908E-2</v>
      </c>
      <c r="L156" s="2">
        <v>65</v>
      </c>
      <c r="M156" s="1"/>
    </row>
    <row r="157" spans="1:13" x14ac:dyDescent="0.2">
      <c r="A157" s="1" t="s">
        <v>120</v>
      </c>
      <c r="C157" s="31">
        <v>5874</v>
      </c>
      <c r="D157" s="31">
        <v>5943</v>
      </c>
      <c r="E157" s="31">
        <v>6101</v>
      </c>
      <c r="F157" s="31">
        <v>6060</v>
      </c>
      <c r="G157" s="31">
        <v>5899</v>
      </c>
      <c r="H157" s="1">
        <v>5908.2248</v>
      </c>
      <c r="J157" s="18">
        <f t="shared" si="8"/>
        <v>9.2247999999999593</v>
      </c>
      <c r="K157" s="19">
        <f t="shared" si="9"/>
        <v>1.563790472961512E-3</v>
      </c>
      <c r="L157" s="2">
        <v>116</v>
      </c>
      <c r="M157" s="1"/>
    </row>
    <row r="158" spans="1:13" x14ac:dyDescent="0.2">
      <c r="A158" s="1" t="s">
        <v>121</v>
      </c>
      <c r="C158" s="31">
        <v>1150</v>
      </c>
      <c r="D158" s="31">
        <v>1195</v>
      </c>
      <c r="E158" s="31">
        <v>1195</v>
      </c>
      <c r="F158" s="31">
        <v>1184</v>
      </c>
      <c r="G158" s="31">
        <v>1156</v>
      </c>
      <c r="H158" s="1">
        <v>1158.3259</v>
      </c>
      <c r="J158" s="18">
        <f t="shared" si="8"/>
        <v>2.3259000000000469</v>
      </c>
      <c r="K158" s="19">
        <f t="shared" si="9"/>
        <v>2.0120242214533277E-3</v>
      </c>
      <c r="L158" s="2">
        <v>169</v>
      </c>
      <c r="M158" s="1"/>
    </row>
    <row r="159" spans="1:13" x14ac:dyDescent="0.2">
      <c r="A159" s="1" t="s">
        <v>122</v>
      </c>
      <c r="C159" s="31">
        <v>15368</v>
      </c>
      <c r="D159" s="31">
        <v>14840</v>
      </c>
      <c r="E159" s="31">
        <v>14853</v>
      </c>
      <c r="F159" s="31">
        <v>14295</v>
      </c>
      <c r="G159" s="31">
        <v>13434</v>
      </c>
      <c r="H159" s="1">
        <v>13325.3658</v>
      </c>
      <c r="J159" s="18">
        <f t="shared" si="8"/>
        <v>-108.63420000000042</v>
      </c>
      <c r="K159" s="19">
        <f t="shared" si="9"/>
        <v>-8.0865118356409429E-3</v>
      </c>
      <c r="L159" s="2">
        <v>38</v>
      </c>
      <c r="M159" s="1"/>
    </row>
    <row r="160" spans="1:13" x14ac:dyDescent="0.2">
      <c r="A160" s="33" t="s">
        <v>272</v>
      </c>
      <c r="B160" s="13">
        <v>6</v>
      </c>
      <c r="C160" s="31">
        <v>28139</v>
      </c>
      <c r="D160" s="31">
        <v>27092</v>
      </c>
      <c r="E160" s="31">
        <v>27712</v>
      </c>
      <c r="F160" s="31">
        <v>27178</v>
      </c>
      <c r="G160" s="31">
        <v>25646</v>
      </c>
      <c r="H160" s="1">
        <v>24483.878000000001</v>
      </c>
      <c r="J160" s="18">
        <f t="shared" si="8"/>
        <v>-1162.1219999999994</v>
      </c>
      <c r="K160" s="19">
        <f t="shared" si="9"/>
        <v>-4.531396709038444E-2</v>
      </c>
      <c r="L160" s="2">
        <v>11</v>
      </c>
      <c r="M160" s="1"/>
    </row>
    <row r="161" spans="1:13" x14ac:dyDescent="0.2">
      <c r="A161" s="1" t="s">
        <v>123</v>
      </c>
      <c r="C161" s="31">
        <v>22196</v>
      </c>
      <c r="D161" s="31">
        <v>21647</v>
      </c>
      <c r="E161" s="31">
        <v>21468</v>
      </c>
      <c r="F161" s="31">
        <v>20754</v>
      </c>
      <c r="G161" s="31">
        <v>20028</v>
      </c>
      <c r="H161" s="1">
        <v>19678.270100000002</v>
      </c>
      <c r="J161" s="18">
        <f t="shared" si="8"/>
        <v>-349.72989999999845</v>
      </c>
      <c r="K161" s="19">
        <f t="shared" si="9"/>
        <v>-1.7462048132614264E-2</v>
      </c>
      <c r="L161" s="2">
        <v>21</v>
      </c>
      <c r="M161" s="1"/>
    </row>
    <row r="162" spans="1:13" x14ac:dyDescent="0.2">
      <c r="A162" s="1" t="s">
        <v>124</v>
      </c>
      <c r="C162" s="31">
        <v>2673</v>
      </c>
      <c r="D162" s="31">
        <v>2805</v>
      </c>
      <c r="E162" s="31">
        <v>2854</v>
      </c>
      <c r="F162" s="31">
        <v>2813</v>
      </c>
      <c r="G162" s="31">
        <v>2907</v>
      </c>
      <c r="H162" s="1">
        <v>2769.6232</v>
      </c>
      <c r="J162" s="18">
        <f t="shared" si="8"/>
        <v>-137.3768</v>
      </c>
      <c r="K162" s="19">
        <f t="shared" si="9"/>
        <v>-4.7257241142070867E-2</v>
      </c>
      <c r="L162" s="2">
        <v>151</v>
      </c>
      <c r="M162" s="1"/>
    </row>
    <row r="163" spans="1:13" x14ac:dyDescent="0.2">
      <c r="A163" s="1" t="s">
        <v>125</v>
      </c>
      <c r="C163" s="31">
        <v>12113</v>
      </c>
      <c r="D163" s="31">
        <v>11761</v>
      </c>
      <c r="E163" s="31">
        <v>11952</v>
      </c>
      <c r="F163" s="31">
        <v>11385</v>
      </c>
      <c r="G163" s="31">
        <v>10567</v>
      </c>
      <c r="H163" s="1">
        <v>10094.330599999999</v>
      </c>
      <c r="J163" s="18">
        <f t="shared" ref="J163:J246" si="12">IF(AND(G163=0,G163=0),"",H163-G163)</f>
        <v>-472.66940000000068</v>
      </c>
      <c r="K163" s="19">
        <f t="shared" ref="K163:K246" si="13">IFERROR(J163/G163,"")</f>
        <v>-4.4730708810447682E-2</v>
      </c>
      <c r="L163" s="2">
        <v>61</v>
      </c>
      <c r="M163" s="1"/>
    </row>
    <row r="164" spans="1:13" x14ac:dyDescent="0.2">
      <c r="A164" s="1" t="s">
        <v>126</v>
      </c>
      <c r="C164" s="31">
        <v>7839</v>
      </c>
      <c r="D164" s="31">
        <v>7427</v>
      </c>
      <c r="E164" s="31">
        <v>7343</v>
      </c>
      <c r="F164" s="31">
        <v>7147</v>
      </c>
      <c r="G164" s="31">
        <v>6761</v>
      </c>
      <c r="H164" s="1">
        <v>6419.2043000000003</v>
      </c>
      <c r="J164" s="18">
        <f t="shared" si="12"/>
        <v>-341.79569999999967</v>
      </c>
      <c r="K164" s="19">
        <f t="shared" si="13"/>
        <v>-5.0554015678154068E-2</v>
      </c>
      <c r="L164" s="2">
        <v>107</v>
      </c>
      <c r="M164" s="1"/>
    </row>
    <row r="165" spans="1:13" x14ac:dyDescent="0.2">
      <c r="A165" s="1" t="s">
        <v>127</v>
      </c>
      <c r="C165" s="31">
        <v>8912</v>
      </c>
      <c r="D165" s="31">
        <v>8003</v>
      </c>
      <c r="E165" s="31">
        <v>7862</v>
      </c>
      <c r="F165" s="31">
        <v>7894</v>
      </c>
      <c r="G165" s="31">
        <v>7630</v>
      </c>
      <c r="H165" s="1">
        <v>6989.4346999999998</v>
      </c>
      <c r="J165" s="18">
        <f t="shared" si="12"/>
        <v>-640.56530000000021</v>
      </c>
      <c r="K165" s="19">
        <f t="shared" si="13"/>
        <v>-8.3953512450851933E-2</v>
      </c>
      <c r="L165" s="2">
        <v>99</v>
      </c>
      <c r="M165" s="1"/>
    </row>
    <row r="166" spans="1:13" x14ac:dyDescent="0.2">
      <c r="A166" s="1" t="s">
        <v>128</v>
      </c>
      <c r="C166" s="31">
        <v>29464</v>
      </c>
      <c r="D166" s="31">
        <v>29027</v>
      </c>
      <c r="E166" s="31">
        <v>29412</v>
      </c>
      <c r="F166" s="31">
        <v>28810</v>
      </c>
      <c r="G166" s="31">
        <v>27940</v>
      </c>
      <c r="H166" s="1">
        <v>27638.130799999999</v>
      </c>
      <c r="J166" s="18">
        <f t="shared" si="12"/>
        <v>-301.869200000001</v>
      </c>
      <c r="K166" s="19">
        <f t="shared" si="13"/>
        <v>-1.0804194702934896E-2</v>
      </c>
      <c r="L166" s="2">
        <v>7</v>
      </c>
      <c r="M166" s="1"/>
    </row>
    <row r="167" spans="1:13" x14ac:dyDescent="0.2">
      <c r="A167" s="1" t="s">
        <v>129</v>
      </c>
      <c r="C167" s="31">
        <v>6925</v>
      </c>
      <c r="D167" s="31">
        <v>6844</v>
      </c>
      <c r="E167" s="31">
        <v>7127</v>
      </c>
      <c r="F167" s="31">
        <v>7090</v>
      </c>
      <c r="G167" s="31">
        <v>6768</v>
      </c>
      <c r="H167" s="1">
        <v>6813.8895000000002</v>
      </c>
      <c r="J167" s="18">
        <f t="shared" si="12"/>
        <v>45.889500000000226</v>
      </c>
      <c r="K167" s="19">
        <f t="shared" si="13"/>
        <v>6.7803634751773386E-3</v>
      </c>
      <c r="L167" s="2">
        <v>102</v>
      </c>
      <c r="M167" s="1"/>
    </row>
    <row r="168" spans="1:13" x14ac:dyDescent="0.2">
      <c r="A168" s="1" t="s">
        <v>130</v>
      </c>
      <c r="B168" s="35"/>
      <c r="C168" s="31">
        <v>5711</v>
      </c>
      <c r="D168" s="31">
        <v>5557</v>
      </c>
      <c r="E168" s="31">
        <v>5742</v>
      </c>
      <c r="F168" s="31">
        <v>5695</v>
      </c>
      <c r="G168" s="31">
        <v>5341</v>
      </c>
      <c r="H168" s="1">
        <v>5349.5369000000001</v>
      </c>
      <c r="J168" s="18">
        <f t="shared" si="12"/>
        <v>8.5369000000000597</v>
      </c>
      <c r="K168" s="19">
        <f t="shared" si="13"/>
        <v>1.5983710915558995E-3</v>
      </c>
      <c r="L168" s="2">
        <v>124</v>
      </c>
      <c r="M168" s="1"/>
    </row>
    <row r="169" spans="1:13" x14ac:dyDescent="0.2">
      <c r="A169" s="1" t="s">
        <v>131</v>
      </c>
      <c r="C169" s="31">
        <v>6221</v>
      </c>
      <c r="D169" s="31">
        <v>6306</v>
      </c>
      <c r="E169" s="31">
        <v>6413</v>
      </c>
      <c r="F169" s="31">
        <v>6165</v>
      </c>
      <c r="G169" s="31">
        <v>5744</v>
      </c>
      <c r="H169" s="1">
        <v>5725.6648999999998</v>
      </c>
      <c r="J169" s="18">
        <f t="shared" si="12"/>
        <v>-18.335100000000239</v>
      </c>
      <c r="K169" s="19">
        <f t="shared" si="13"/>
        <v>-3.1920438718663368E-3</v>
      </c>
      <c r="L169" s="2">
        <v>118</v>
      </c>
      <c r="M169" s="1"/>
    </row>
    <row r="170" spans="1:13" x14ac:dyDescent="0.2">
      <c r="A170" s="1" t="s">
        <v>132</v>
      </c>
      <c r="C170" s="31">
        <v>9048</v>
      </c>
      <c r="D170" s="31">
        <v>8827</v>
      </c>
      <c r="E170" s="31">
        <v>8664</v>
      </c>
      <c r="F170" s="31">
        <v>8439</v>
      </c>
      <c r="G170" s="31">
        <v>8168</v>
      </c>
      <c r="H170" s="1">
        <v>8011.7250999999997</v>
      </c>
      <c r="J170" s="18">
        <f t="shared" si="12"/>
        <v>-156.27490000000034</v>
      </c>
      <c r="K170" s="19">
        <f t="shared" si="13"/>
        <v>-1.9132578354554401E-2</v>
      </c>
      <c r="L170" s="2">
        <v>90</v>
      </c>
      <c r="M170" s="1"/>
    </row>
    <row r="171" spans="1:13" x14ac:dyDescent="0.2">
      <c r="A171" s="1" t="s">
        <v>133</v>
      </c>
      <c r="C171" s="31">
        <v>4593</v>
      </c>
      <c r="D171" s="31">
        <v>4528</v>
      </c>
      <c r="E171" s="31">
        <v>4441</v>
      </c>
      <c r="F171" s="31">
        <v>4349</v>
      </c>
      <c r="G171" s="31">
        <v>4225</v>
      </c>
      <c r="H171" s="1">
        <v>4180.2286000000004</v>
      </c>
      <c r="J171" s="18">
        <f t="shared" si="12"/>
        <v>-44.77139999999963</v>
      </c>
      <c r="K171" s="19">
        <f t="shared" si="13"/>
        <v>-1.059678106508867E-2</v>
      </c>
      <c r="L171" s="2">
        <v>137</v>
      </c>
      <c r="M171" s="1"/>
    </row>
    <row r="172" spans="1:13" x14ac:dyDescent="0.2">
      <c r="A172" s="1" t="s">
        <v>134</v>
      </c>
      <c r="C172" s="31">
        <v>12503</v>
      </c>
      <c r="D172" s="31">
        <v>12150</v>
      </c>
      <c r="E172" s="31">
        <v>11820</v>
      </c>
      <c r="F172" s="31">
        <v>11400</v>
      </c>
      <c r="G172" s="31">
        <v>10939</v>
      </c>
      <c r="H172" s="1">
        <v>10698.8632</v>
      </c>
      <c r="J172" s="18">
        <f t="shared" si="12"/>
        <v>-240.13680000000022</v>
      </c>
      <c r="K172" s="19">
        <f t="shared" si="13"/>
        <v>-2.1952353962885109E-2</v>
      </c>
      <c r="L172" s="2">
        <v>57</v>
      </c>
      <c r="M172" s="1"/>
    </row>
    <row r="173" spans="1:13" x14ac:dyDescent="0.2">
      <c r="A173" s="1" t="s">
        <v>135</v>
      </c>
      <c r="C173" s="31">
        <v>10695</v>
      </c>
      <c r="D173" s="31">
        <v>10529</v>
      </c>
      <c r="E173" s="31">
        <v>11010</v>
      </c>
      <c r="F173" s="31">
        <v>11084</v>
      </c>
      <c r="G173" s="31">
        <v>10937</v>
      </c>
      <c r="H173" s="1">
        <v>11098.8253</v>
      </c>
      <c r="J173" s="18">
        <f t="shared" si="12"/>
        <v>161.82530000000042</v>
      </c>
      <c r="K173" s="19">
        <f t="shared" si="13"/>
        <v>1.4796132394623794E-2</v>
      </c>
      <c r="L173" s="2">
        <v>52</v>
      </c>
      <c r="M173" s="1"/>
    </row>
    <row r="174" spans="1:13" s="5" customFormat="1" x14ac:dyDescent="0.2">
      <c r="A174" s="1" t="s">
        <v>3</v>
      </c>
      <c r="B174" s="13"/>
      <c r="C174" s="31">
        <v>689</v>
      </c>
      <c r="D174" s="31">
        <v>698</v>
      </c>
      <c r="E174" s="31">
        <v>466</v>
      </c>
      <c r="F174" s="31">
        <v>504</v>
      </c>
      <c r="G174" s="31">
        <v>543</v>
      </c>
      <c r="H174" s="1">
        <v>780.06629999999996</v>
      </c>
      <c r="I174" s="1"/>
      <c r="J174" s="18"/>
      <c r="K174" s="19"/>
      <c r="M174" s="1"/>
    </row>
    <row r="175" spans="1:13" x14ac:dyDescent="0.2">
      <c r="A175" s="3" t="s">
        <v>8</v>
      </c>
      <c r="B175" s="39"/>
      <c r="C175" s="3">
        <f t="shared" ref="C175:D175" si="14">SUM(C139:C174)</f>
        <v>364537</v>
      </c>
      <c r="D175" s="3">
        <f t="shared" si="14"/>
        <v>356896</v>
      </c>
      <c r="E175" s="3">
        <f t="shared" ref="E175:F175" si="15">SUM(E139:E174)</f>
        <v>358305</v>
      </c>
      <c r="F175" s="3">
        <f t="shared" si="15"/>
        <v>349112</v>
      </c>
      <c r="G175" s="3">
        <f>SUM(G139:G174)</f>
        <v>334451</v>
      </c>
      <c r="H175" s="3">
        <f>SUM(H139:H174)</f>
        <v>328842.42809999996</v>
      </c>
      <c r="I175" s="3"/>
      <c r="J175" s="20">
        <f t="shared" si="12"/>
        <v>-5608.571900000039</v>
      </c>
      <c r="K175" s="21">
        <f t="shared" si="13"/>
        <v>-1.6769487608050325E-2</v>
      </c>
      <c r="M175" s="1"/>
    </row>
    <row r="176" spans="1:13" x14ac:dyDescent="0.2">
      <c r="J176" s="18" t="str">
        <f t="shared" si="12"/>
        <v/>
      </c>
      <c r="K176" s="19" t="str">
        <f t="shared" si="13"/>
        <v/>
      </c>
      <c r="M176" s="1"/>
    </row>
    <row r="177" spans="1:13" x14ac:dyDescent="0.2">
      <c r="A177" s="1" t="s">
        <v>136</v>
      </c>
      <c r="C177" s="31">
        <v>4589</v>
      </c>
      <c r="D177" s="31">
        <v>4671</v>
      </c>
      <c r="E177" s="31">
        <v>4629</v>
      </c>
      <c r="F177" s="31">
        <v>4378</v>
      </c>
      <c r="G177" s="31">
        <v>4072</v>
      </c>
      <c r="H177" s="1">
        <v>4460.3602000000001</v>
      </c>
      <c r="J177" s="18">
        <f t="shared" si="12"/>
        <v>388.36020000000008</v>
      </c>
      <c r="K177" s="19">
        <f t="shared" si="13"/>
        <v>9.537333005893911E-2</v>
      </c>
      <c r="L177" s="2">
        <v>134</v>
      </c>
      <c r="M177" s="1"/>
    </row>
    <row r="178" spans="1:13" x14ac:dyDescent="0.2">
      <c r="A178" s="1" t="s">
        <v>137</v>
      </c>
      <c r="C178" s="31">
        <v>876</v>
      </c>
      <c r="D178" s="31">
        <v>905</v>
      </c>
      <c r="E178" s="31">
        <v>914</v>
      </c>
      <c r="F178" s="31">
        <v>883</v>
      </c>
      <c r="G178" s="31">
        <v>828</v>
      </c>
      <c r="H178" s="1">
        <v>764.10329999999999</v>
      </c>
      <c r="J178" s="18">
        <f t="shared" si="12"/>
        <v>-63.89670000000001</v>
      </c>
      <c r="K178" s="19">
        <f t="shared" si="13"/>
        <v>-7.7169927536231891E-2</v>
      </c>
      <c r="L178" s="2">
        <v>175</v>
      </c>
      <c r="M178" s="1"/>
    </row>
    <row r="179" spans="1:13" x14ac:dyDescent="0.2">
      <c r="A179" s="1" t="s">
        <v>138</v>
      </c>
      <c r="C179" s="31">
        <v>7163</v>
      </c>
      <c r="D179" s="31">
        <v>7240</v>
      </c>
      <c r="E179" s="31">
        <v>7016</v>
      </c>
      <c r="F179" s="31">
        <v>6527</v>
      </c>
      <c r="G179" s="31">
        <v>5928</v>
      </c>
      <c r="H179" s="1">
        <v>5736.4688000000006</v>
      </c>
      <c r="J179" s="18">
        <f t="shared" si="12"/>
        <v>-191.53119999999944</v>
      </c>
      <c r="K179" s="19">
        <f t="shared" si="13"/>
        <v>-3.2309581646423655E-2</v>
      </c>
      <c r="L179" s="2">
        <v>117</v>
      </c>
      <c r="M179" s="1"/>
    </row>
    <row r="180" spans="1:13" x14ac:dyDescent="0.2">
      <c r="A180" s="1" t="s">
        <v>139</v>
      </c>
      <c r="C180" s="31">
        <v>7695</v>
      </c>
      <c r="D180" s="31">
        <v>7626</v>
      </c>
      <c r="E180" s="31">
        <v>7299</v>
      </c>
      <c r="F180" s="31">
        <v>6942</v>
      </c>
      <c r="G180" s="31">
        <v>6435</v>
      </c>
      <c r="H180" s="1">
        <v>6146.0933000000005</v>
      </c>
      <c r="J180" s="18">
        <f t="shared" si="12"/>
        <v>-288.90669999999955</v>
      </c>
      <c r="K180" s="19">
        <f t="shared" si="13"/>
        <v>-4.4896146076146004E-2</v>
      </c>
      <c r="L180" s="2">
        <v>112</v>
      </c>
      <c r="M180" s="1"/>
    </row>
    <row r="181" spans="1:13" x14ac:dyDescent="0.2">
      <c r="A181" s="1" t="s">
        <v>140</v>
      </c>
      <c r="C181" s="31">
        <v>7861</v>
      </c>
      <c r="D181" s="31">
        <v>7975</v>
      </c>
      <c r="E181" s="31">
        <v>7702</v>
      </c>
      <c r="F181" s="31">
        <v>7346</v>
      </c>
      <c r="G181" s="31">
        <v>6700</v>
      </c>
      <c r="H181" s="1">
        <v>6411.2520000000004</v>
      </c>
      <c r="J181" s="18">
        <f t="shared" si="12"/>
        <v>-288.74799999999959</v>
      </c>
      <c r="K181" s="19">
        <f t="shared" si="13"/>
        <v>-4.3096716417910387E-2</v>
      </c>
      <c r="L181" s="2">
        <v>108</v>
      </c>
      <c r="M181" s="1"/>
    </row>
    <row r="182" spans="1:13" x14ac:dyDescent="0.2">
      <c r="A182" s="1" t="s">
        <v>141</v>
      </c>
      <c r="C182" s="31">
        <v>4212</v>
      </c>
      <c r="D182" s="31">
        <v>4248</v>
      </c>
      <c r="E182" s="31">
        <v>4169</v>
      </c>
      <c r="F182" s="31">
        <v>3976</v>
      </c>
      <c r="G182" s="31">
        <v>3661</v>
      </c>
      <c r="H182" s="1">
        <v>3569.9113000000002</v>
      </c>
      <c r="J182" s="18">
        <f t="shared" si="12"/>
        <v>-91.08869999999979</v>
      </c>
      <c r="K182" s="19">
        <f t="shared" si="13"/>
        <v>-2.4880824911226382E-2</v>
      </c>
      <c r="L182" s="2">
        <v>143</v>
      </c>
      <c r="M182" s="1"/>
    </row>
    <row r="183" spans="1:13" x14ac:dyDescent="0.2">
      <c r="A183" s="1" t="s">
        <v>142</v>
      </c>
      <c r="C183" s="31">
        <v>3557</v>
      </c>
      <c r="D183" s="31">
        <v>3615</v>
      </c>
      <c r="E183" s="31">
        <v>3450</v>
      </c>
      <c r="F183" s="31">
        <v>3412</v>
      </c>
      <c r="G183" s="31">
        <v>3119</v>
      </c>
      <c r="H183" s="1">
        <v>3017.0981000000002</v>
      </c>
      <c r="J183" s="18">
        <f t="shared" si="12"/>
        <v>-101.90189999999984</v>
      </c>
      <c r="K183" s="19">
        <f t="shared" si="13"/>
        <v>-3.2671336966976543E-2</v>
      </c>
      <c r="L183" s="2">
        <v>148</v>
      </c>
      <c r="M183" s="1"/>
    </row>
    <row r="184" spans="1:13" x14ac:dyDescent="0.2">
      <c r="A184" s="1" t="s">
        <v>143</v>
      </c>
      <c r="C184" s="31">
        <v>9916</v>
      </c>
      <c r="D184" s="31">
        <v>9497</v>
      </c>
      <c r="E184" s="31">
        <v>9378</v>
      </c>
      <c r="F184" s="31">
        <v>9136</v>
      </c>
      <c r="G184" s="31">
        <v>8340</v>
      </c>
      <c r="H184" s="1">
        <v>7876.7672000000002</v>
      </c>
      <c r="J184" s="18">
        <f t="shared" si="12"/>
        <v>-463.23279999999977</v>
      </c>
      <c r="K184" s="19">
        <f t="shared" si="13"/>
        <v>-5.5543501199040737E-2</v>
      </c>
      <c r="L184" s="2">
        <v>91</v>
      </c>
      <c r="M184" s="1"/>
    </row>
    <row r="185" spans="1:13" x14ac:dyDescent="0.2">
      <c r="A185" s="1" t="s">
        <v>144</v>
      </c>
      <c r="C185" s="31">
        <v>1413</v>
      </c>
      <c r="D185" s="31">
        <v>1447</v>
      </c>
      <c r="E185" s="31">
        <v>1315</v>
      </c>
      <c r="F185" s="31">
        <v>1114</v>
      </c>
      <c r="G185" s="31">
        <v>944</v>
      </c>
      <c r="H185" s="1">
        <v>970.86770000000001</v>
      </c>
      <c r="J185" s="18">
        <f t="shared" si="12"/>
        <v>26.867700000000013</v>
      </c>
      <c r="K185" s="19">
        <f t="shared" si="13"/>
        <v>2.8461546610169506E-2</v>
      </c>
      <c r="L185" s="2">
        <v>171</v>
      </c>
      <c r="M185" s="1"/>
    </row>
    <row r="186" spans="1:13" x14ac:dyDescent="0.2">
      <c r="A186" s="1" t="s">
        <v>145</v>
      </c>
      <c r="C186" s="31">
        <v>476</v>
      </c>
      <c r="D186" s="31">
        <v>390</v>
      </c>
      <c r="E186" s="31">
        <v>355</v>
      </c>
      <c r="F186" s="31">
        <v>298</v>
      </c>
      <c r="G186" s="31">
        <v>289</v>
      </c>
      <c r="H186" s="1">
        <v>276.79969999999997</v>
      </c>
      <c r="J186" s="18">
        <f t="shared" si="12"/>
        <v>-12.200300000000027</v>
      </c>
      <c r="K186" s="19">
        <f t="shared" si="13"/>
        <v>-4.2215570934256146E-2</v>
      </c>
      <c r="L186" s="2">
        <v>182</v>
      </c>
      <c r="M186" s="1"/>
    </row>
    <row r="187" spans="1:13" x14ac:dyDescent="0.2">
      <c r="A187" s="1" t="s">
        <v>146</v>
      </c>
      <c r="C187" s="31">
        <v>628</v>
      </c>
      <c r="D187" s="31">
        <v>532</v>
      </c>
      <c r="E187" s="31">
        <v>515</v>
      </c>
      <c r="F187" s="31">
        <v>486</v>
      </c>
      <c r="G187" s="31">
        <v>448</v>
      </c>
      <c r="H187" s="1">
        <v>450.5421</v>
      </c>
      <c r="J187" s="18">
        <f t="shared" si="12"/>
        <v>2.5421000000000049</v>
      </c>
      <c r="K187" s="19">
        <f t="shared" si="13"/>
        <v>5.6743303571428682E-3</v>
      </c>
      <c r="L187" s="2">
        <v>181</v>
      </c>
      <c r="M187" s="1"/>
    </row>
    <row r="188" spans="1:13" x14ac:dyDescent="0.2">
      <c r="A188" s="1" t="s">
        <v>147</v>
      </c>
      <c r="C188" s="31">
        <v>1582</v>
      </c>
      <c r="D188" s="31">
        <v>1494</v>
      </c>
      <c r="E188" s="31">
        <v>1436</v>
      </c>
      <c r="F188" s="31">
        <v>1349</v>
      </c>
      <c r="G188" s="31">
        <v>1183</v>
      </c>
      <c r="H188" s="1">
        <v>1155.2194</v>
      </c>
      <c r="J188" s="18">
        <f t="shared" si="12"/>
        <v>-27.780600000000049</v>
      </c>
      <c r="K188" s="19">
        <f t="shared" si="13"/>
        <v>-2.348317836010148E-2</v>
      </c>
      <c r="L188" s="2">
        <v>170</v>
      </c>
      <c r="M188" s="1"/>
    </row>
    <row r="189" spans="1:13" x14ac:dyDescent="0.2">
      <c r="A189" s="1" t="s">
        <v>148</v>
      </c>
      <c r="C189" s="31">
        <v>3822</v>
      </c>
      <c r="D189" s="31">
        <v>3749</v>
      </c>
      <c r="E189" s="31">
        <v>3592</v>
      </c>
      <c r="F189" s="31">
        <v>3397</v>
      </c>
      <c r="G189" s="31">
        <v>3065</v>
      </c>
      <c r="H189" s="1">
        <v>2968.7615999999998</v>
      </c>
      <c r="J189" s="18">
        <f t="shared" si="12"/>
        <v>-96.238400000000183</v>
      </c>
      <c r="K189" s="19">
        <f t="shared" si="13"/>
        <v>-3.1399151712887499E-2</v>
      </c>
      <c r="L189" s="2">
        <v>150</v>
      </c>
      <c r="M189" s="1"/>
    </row>
    <row r="190" spans="1:13" x14ac:dyDescent="0.2">
      <c r="A190" s="1" t="s">
        <v>149</v>
      </c>
      <c r="C190" s="31">
        <v>4498</v>
      </c>
      <c r="D190" s="31">
        <v>4492</v>
      </c>
      <c r="E190" s="31">
        <v>4385</v>
      </c>
      <c r="F190" s="31">
        <v>4217</v>
      </c>
      <c r="G190" s="31">
        <v>3931</v>
      </c>
      <c r="H190" s="1">
        <v>3809.8735000000001</v>
      </c>
      <c r="J190" s="18">
        <f t="shared" si="12"/>
        <v>-121.12649999999985</v>
      </c>
      <c r="K190" s="19">
        <f t="shared" si="13"/>
        <v>-3.0813151869753204E-2</v>
      </c>
      <c r="L190" s="2">
        <v>141</v>
      </c>
      <c r="M190" s="1"/>
    </row>
    <row r="191" spans="1:13" x14ac:dyDescent="0.2">
      <c r="A191" s="1" t="s">
        <v>150</v>
      </c>
      <c r="C191" s="31">
        <v>4530</v>
      </c>
      <c r="D191" s="31">
        <v>4386</v>
      </c>
      <c r="E191" s="31">
        <v>4431</v>
      </c>
      <c r="F191" s="31">
        <v>4212</v>
      </c>
      <c r="G191" s="31">
        <v>3821</v>
      </c>
      <c r="H191" s="1">
        <v>3653.5630000000001</v>
      </c>
      <c r="J191" s="18">
        <f t="shared" si="12"/>
        <v>-167.4369999999999</v>
      </c>
      <c r="K191" s="19">
        <f t="shared" si="13"/>
        <v>-4.3820204135043159E-2</v>
      </c>
      <c r="L191" s="2">
        <v>142</v>
      </c>
      <c r="M191" s="1"/>
    </row>
    <row r="192" spans="1:13" x14ac:dyDescent="0.2">
      <c r="A192" s="1" t="s">
        <v>151</v>
      </c>
      <c r="C192" s="31">
        <v>1769</v>
      </c>
      <c r="D192" s="31">
        <v>1677</v>
      </c>
      <c r="E192" s="31">
        <v>1659</v>
      </c>
      <c r="F192" s="31">
        <v>1619</v>
      </c>
      <c r="G192" s="31">
        <v>1537</v>
      </c>
      <c r="H192" s="1">
        <v>1529.7537</v>
      </c>
      <c r="J192" s="18">
        <f t="shared" si="12"/>
        <v>-7.2463000000000193</v>
      </c>
      <c r="K192" s="19">
        <f t="shared" si="13"/>
        <v>-4.7145738451529074E-3</v>
      </c>
      <c r="L192" s="2">
        <v>164</v>
      </c>
      <c r="M192" s="1"/>
    </row>
    <row r="193" spans="1:13" x14ac:dyDescent="0.2">
      <c r="A193" s="1" t="s">
        <v>152</v>
      </c>
      <c r="C193" s="31">
        <v>5537</v>
      </c>
      <c r="D193" s="31">
        <v>5512</v>
      </c>
      <c r="E193" s="31">
        <v>5411</v>
      </c>
      <c r="F193" s="31">
        <v>5325</v>
      </c>
      <c r="G193" s="31">
        <v>4898</v>
      </c>
      <c r="H193" s="1">
        <v>4816.5946999999996</v>
      </c>
      <c r="J193" s="18">
        <f t="shared" si="12"/>
        <v>-81.405300000000352</v>
      </c>
      <c r="K193" s="19">
        <f t="shared" si="13"/>
        <v>-1.6620110249081329E-2</v>
      </c>
      <c r="L193" s="2">
        <v>131</v>
      </c>
      <c r="M193" s="1"/>
    </row>
    <row r="194" spans="1:13" x14ac:dyDescent="0.2">
      <c r="A194" s="1" t="s">
        <v>153</v>
      </c>
      <c r="B194" s="35"/>
      <c r="C194" s="31">
        <v>4743</v>
      </c>
      <c r="D194" s="31">
        <v>4724</v>
      </c>
      <c r="E194" s="31">
        <v>4617</v>
      </c>
      <c r="F194" s="31">
        <v>4331</v>
      </c>
      <c r="G194" s="31">
        <v>3849</v>
      </c>
      <c r="H194" s="1">
        <v>3848.1853999999998</v>
      </c>
      <c r="J194" s="18">
        <f t="shared" si="12"/>
        <v>-0.81460000000015498</v>
      </c>
      <c r="K194" s="19">
        <f t="shared" si="13"/>
        <v>-2.1163938685376851E-4</v>
      </c>
      <c r="L194" s="2">
        <v>140</v>
      </c>
      <c r="M194" s="1"/>
    </row>
    <row r="195" spans="1:13" x14ac:dyDescent="0.2">
      <c r="A195" s="1" t="s">
        <v>154</v>
      </c>
      <c r="C195" s="31">
        <v>6440</v>
      </c>
      <c r="D195" s="31">
        <v>6211</v>
      </c>
      <c r="E195" s="31">
        <v>6163</v>
      </c>
      <c r="F195" s="31">
        <v>6004</v>
      </c>
      <c r="G195" s="31">
        <v>5411</v>
      </c>
      <c r="H195" s="1">
        <v>5326.3905999999997</v>
      </c>
      <c r="J195" s="18">
        <f t="shared" si="12"/>
        <v>-84.609400000000278</v>
      </c>
      <c r="K195" s="19">
        <f t="shared" si="13"/>
        <v>-1.5636555165403857E-2</v>
      </c>
      <c r="L195" s="2">
        <v>125</v>
      </c>
      <c r="M195" s="1"/>
    </row>
    <row r="196" spans="1:13" x14ac:dyDescent="0.2">
      <c r="A196" s="33" t="s">
        <v>239</v>
      </c>
      <c r="C196" s="31">
        <v>10640</v>
      </c>
      <c r="D196" s="31">
        <v>11070</v>
      </c>
      <c r="E196" s="31">
        <v>11378</v>
      </c>
      <c r="F196" s="31">
        <v>11266</v>
      </c>
      <c r="G196" s="31">
        <v>10873</v>
      </c>
      <c r="H196" s="1">
        <v>10744.2898</v>
      </c>
      <c r="J196" s="18">
        <f t="shared" si="12"/>
        <v>-128.71019999999953</v>
      </c>
      <c r="K196" s="19">
        <f t="shared" si="13"/>
        <v>-1.1837597719120714E-2</v>
      </c>
      <c r="L196" s="2">
        <v>56</v>
      </c>
      <c r="M196" s="1"/>
    </row>
    <row r="197" spans="1:13" x14ac:dyDescent="0.2">
      <c r="A197" s="1" t="s">
        <v>155</v>
      </c>
      <c r="C197" s="31">
        <v>830</v>
      </c>
      <c r="D197" s="31">
        <v>781</v>
      </c>
      <c r="E197" s="31">
        <v>756</v>
      </c>
      <c r="F197" s="31">
        <v>699</v>
      </c>
      <c r="G197" s="31">
        <v>583</v>
      </c>
      <c r="H197" s="1">
        <v>562.43200000000002</v>
      </c>
      <c r="J197" s="18">
        <f t="shared" si="12"/>
        <v>-20.567999999999984</v>
      </c>
      <c r="K197" s="19">
        <f t="shared" si="13"/>
        <v>-3.5279588336192082E-2</v>
      </c>
      <c r="L197" s="2">
        <v>179</v>
      </c>
      <c r="M197" s="1"/>
    </row>
    <row r="198" spans="1:13" x14ac:dyDescent="0.2">
      <c r="A198" s="1" t="s">
        <v>156</v>
      </c>
      <c r="C198" s="31">
        <v>2294</v>
      </c>
      <c r="D198" s="31">
        <v>3235</v>
      </c>
      <c r="E198" s="31">
        <v>3686</v>
      </c>
      <c r="F198" s="31">
        <v>3789</v>
      </c>
      <c r="G198" s="31">
        <v>3659</v>
      </c>
      <c r="H198" s="1">
        <v>4262.1162999999997</v>
      </c>
      <c r="J198" s="18">
        <f t="shared" si="12"/>
        <v>603.11629999999968</v>
      </c>
      <c r="K198" s="19">
        <f t="shared" si="13"/>
        <v>0.1648309100847225</v>
      </c>
      <c r="L198" s="2">
        <v>136</v>
      </c>
      <c r="M198" s="1"/>
    </row>
    <row r="199" spans="1:13" s="5" customFormat="1" x14ac:dyDescent="0.2">
      <c r="A199" s="1" t="s">
        <v>4</v>
      </c>
      <c r="B199" s="13"/>
      <c r="C199" s="31">
        <v>277</v>
      </c>
      <c r="D199" s="31">
        <v>310</v>
      </c>
      <c r="E199" s="31">
        <v>279</v>
      </c>
      <c r="F199" s="31">
        <v>358</v>
      </c>
      <c r="G199" s="31">
        <v>375</v>
      </c>
      <c r="H199" s="1">
        <v>629.55629999999996</v>
      </c>
      <c r="I199" s="1"/>
      <c r="J199" s="18"/>
      <c r="K199" s="19"/>
      <c r="M199" s="1"/>
    </row>
    <row r="200" spans="1:13" x14ac:dyDescent="0.2">
      <c r="A200" s="3" t="s">
        <v>9</v>
      </c>
      <c r="B200" s="39"/>
      <c r="C200" s="3">
        <f t="shared" ref="C200:G200" si="16">SUM(C177:C199)</f>
        <v>95348</v>
      </c>
      <c r="D200" s="3">
        <f t="shared" si="16"/>
        <v>95787</v>
      </c>
      <c r="E200" s="3">
        <f t="shared" ref="E200:F200" si="17">SUM(E177:E199)</f>
        <v>94535</v>
      </c>
      <c r="F200" s="3">
        <f t="shared" si="17"/>
        <v>91064</v>
      </c>
      <c r="G200" s="3">
        <f t="shared" si="16"/>
        <v>83949</v>
      </c>
      <c r="H200" s="3">
        <f>SUM(H177:H199)</f>
        <v>82987</v>
      </c>
      <c r="I200" s="3"/>
      <c r="J200" s="20">
        <f t="shared" si="12"/>
        <v>-962</v>
      </c>
      <c r="K200" s="21">
        <f t="shared" si="13"/>
        <v>-1.1459338407842856E-2</v>
      </c>
      <c r="M200" s="1"/>
    </row>
    <row r="201" spans="1:13" x14ac:dyDescent="0.2">
      <c r="J201" s="18" t="str">
        <f t="shared" si="12"/>
        <v/>
      </c>
      <c r="K201" s="19" t="str">
        <f t="shared" si="13"/>
        <v/>
      </c>
      <c r="M201" s="1"/>
    </row>
    <row r="202" spans="1:13" x14ac:dyDescent="0.2">
      <c r="A202" s="1" t="s">
        <v>242</v>
      </c>
      <c r="B202" s="13">
        <v>12</v>
      </c>
      <c r="G202" s="1">
        <v>2089</v>
      </c>
      <c r="H202" s="1">
        <v>5861.6799000000001</v>
      </c>
      <c r="J202" s="18">
        <f t="shared" ref="J202:J222" si="18">IF(AND(G202=0,G202=0),"",H202-G202)</f>
        <v>3772.6799000000001</v>
      </c>
      <c r="K202" s="19">
        <f t="shared" ref="K202:K222" si="19">IFERROR(J202/G202,"")</f>
        <v>1.8059741024413596</v>
      </c>
      <c r="L202" s="2">
        <v>1</v>
      </c>
      <c r="M202" s="1"/>
    </row>
    <row r="203" spans="1:13" x14ac:dyDescent="0.2">
      <c r="A203" s="1" t="s">
        <v>243</v>
      </c>
      <c r="B203" s="13">
        <v>12</v>
      </c>
      <c r="G203" s="1">
        <v>531</v>
      </c>
      <c r="H203" s="1">
        <v>1367.8400999999999</v>
      </c>
      <c r="J203" s="18">
        <f t="shared" si="18"/>
        <v>836.84009999999989</v>
      </c>
      <c r="K203" s="19">
        <f t="shared" si="19"/>
        <v>1.575970056497175</v>
      </c>
      <c r="L203" s="2">
        <v>10</v>
      </c>
      <c r="M203" s="1"/>
    </row>
    <row r="204" spans="1:13" x14ac:dyDescent="0.2">
      <c r="A204" s="1" t="s">
        <v>244</v>
      </c>
      <c r="B204" s="13">
        <v>12</v>
      </c>
      <c r="G204" s="1">
        <v>768</v>
      </c>
      <c r="H204" s="1">
        <v>1887.2797</v>
      </c>
      <c r="J204" s="18">
        <f t="shared" si="18"/>
        <v>1119.2797</v>
      </c>
      <c r="K204" s="19">
        <f t="shared" si="19"/>
        <v>1.4573954427083333</v>
      </c>
      <c r="L204" s="2">
        <v>7</v>
      </c>
      <c r="M204" s="1"/>
    </row>
    <row r="205" spans="1:13" x14ac:dyDescent="0.2">
      <c r="A205" s="1" t="s">
        <v>245</v>
      </c>
      <c r="B205" s="13">
        <v>12</v>
      </c>
      <c r="G205" s="1">
        <v>1282</v>
      </c>
      <c r="H205" s="1">
        <v>3484.7577000000001</v>
      </c>
      <c r="J205" s="18">
        <f t="shared" si="18"/>
        <v>2202.7577000000001</v>
      </c>
      <c r="K205" s="19">
        <f t="shared" si="19"/>
        <v>1.7182197347893917</v>
      </c>
      <c r="L205" s="2">
        <v>2</v>
      </c>
      <c r="M205" s="1"/>
    </row>
    <row r="206" spans="1:13" x14ac:dyDescent="0.2">
      <c r="A206" s="1" t="s">
        <v>246</v>
      </c>
      <c r="B206" s="13">
        <v>12</v>
      </c>
      <c r="G206" s="1">
        <v>446</v>
      </c>
      <c r="H206" s="1">
        <v>1140.7378000000001</v>
      </c>
      <c r="J206" s="18">
        <f t="shared" si="18"/>
        <v>694.73780000000011</v>
      </c>
      <c r="K206" s="19">
        <f t="shared" si="19"/>
        <v>1.5577080717488792</v>
      </c>
      <c r="L206" s="2">
        <v>14</v>
      </c>
      <c r="M206" s="1"/>
    </row>
    <row r="207" spans="1:13" x14ac:dyDescent="0.2">
      <c r="A207" s="1" t="s">
        <v>247</v>
      </c>
      <c r="B207" s="13">
        <v>12</v>
      </c>
      <c r="G207" s="1">
        <v>771</v>
      </c>
      <c r="H207" s="1">
        <v>1846.1822999999999</v>
      </c>
      <c r="J207" s="18">
        <f t="shared" si="18"/>
        <v>1075.1822999999999</v>
      </c>
      <c r="K207" s="19">
        <f t="shared" si="19"/>
        <v>1.3945295719844357</v>
      </c>
      <c r="L207" s="2">
        <v>8</v>
      </c>
      <c r="M207" s="1"/>
    </row>
    <row r="208" spans="1:13" x14ac:dyDescent="0.2">
      <c r="A208" s="1" t="s">
        <v>248</v>
      </c>
      <c r="B208" s="13">
        <v>12</v>
      </c>
      <c r="G208" s="1">
        <v>393</v>
      </c>
      <c r="H208" s="1">
        <v>883.40279999999996</v>
      </c>
      <c r="J208" s="18">
        <f t="shared" si="18"/>
        <v>490.40279999999996</v>
      </c>
      <c r="K208" s="19">
        <f t="shared" si="19"/>
        <v>1.2478442748091603</v>
      </c>
      <c r="L208" s="2">
        <v>18</v>
      </c>
      <c r="M208" s="1"/>
    </row>
    <row r="209" spans="1:13" x14ac:dyDescent="0.2">
      <c r="A209" s="1" t="s">
        <v>249</v>
      </c>
      <c r="B209" s="13">
        <v>12</v>
      </c>
      <c r="G209" s="1">
        <v>898</v>
      </c>
      <c r="H209" s="1">
        <v>2284.3685</v>
      </c>
      <c r="J209" s="18">
        <f t="shared" si="18"/>
        <v>1386.3685</v>
      </c>
      <c r="K209" s="19">
        <f t="shared" si="19"/>
        <v>1.5438402004454344</v>
      </c>
      <c r="L209" s="2">
        <v>5</v>
      </c>
      <c r="M209" s="1"/>
    </row>
    <row r="210" spans="1:13" x14ac:dyDescent="0.2">
      <c r="A210" s="1" t="s">
        <v>250</v>
      </c>
      <c r="B210" s="13">
        <v>14</v>
      </c>
      <c r="G210" s="1">
        <v>158</v>
      </c>
      <c r="H210" s="1">
        <v>653.32039999999995</v>
      </c>
      <c r="J210" s="18">
        <f t="shared" si="18"/>
        <v>495.32039999999995</v>
      </c>
      <c r="K210" s="19">
        <f t="shared" si="19"/>
        <v>3.1349392405063288</v>
      </c>
      <c r="L210" s="2">
        <v>23</v>
      </c>
      <c r="M210" s="1"/>
    </row>
    <row r="211" spans="1:13" x14ac:dyDescent="0.2">
      <c r="A211" s="1" t="s">
        <v>251</v>
      </c>
      <c r="B211" s="13">
        <v>12</v>
      </c>
      <c r="G211" s="1">
        <v>1034</v>
      </c>
      <c r="H211" s="1">
        <v>2015.8226</v>
      </c>
      <c r="J211" s="18">
        <f t="shared" si="18"/>
        <v>981.82259999999997</v>
      </c>
      <c r="K211" s="19">
        <f t="shared" si="19"/>
        <v>0.94953829787234034</v>
      </c>
      <c r="L211" s="2">
        <v>6</v>
      </c>
      <c r="M211" s="1"/>
    </row>
    <row r="212" spans="1:13" x14ac:dyDescent="0.2">
      <c r="A212" s="1" t="s">
        <v>267</v>
      </c>
      <c r="B212" s="13">
        <v>15</v>
      </c>
      <c r="H212" s="1">
        <v>981.76480000000004</v>
      </c>
      <c r="J212" s="18"/>
      <c r="K212" s="19"/>
      <c r="L212" s="2">
        <v>16</v>
      </c>
      <c r="M212" s="1"/>
    </row>
    <row r="213" spans="1:13" x14ac:dyDescent="0.2">
      <c r="A213" s="1" t="s">
        <v>252</v>
      </c>
      <c r="B213" s="13">
        <v>12</v>
      </c>
      <c r="G213" s="1">
        <v>414</v>
      </c>
      <c r="H213" s="1">
        <v>1173.1237000000001</v>
      </c>
      <c r="J213" s="18">
        <f t="shared" si="18"/>
        <v>759.1237000000001</v>
      </c>
      <c r="K213" s="19">
        <f t="shared" si="19"/>
        <v>1.833632125603865</v>
      </c>
      <c r="L213" s="2">
        <v>13</v>
      </c>
      <c r="M213" s="1"/>
    </row>
    <row r="214" spans="1:13" x14ac:dyDescent="0.2">
      <c r="A214" s="1" t="s">
        <v>253</v>
      </c>
      <c r="B214" s="13">
        <v>12</v>
      </c>
      <c r="G214" s="1">
        <v>286</v>
      </c>
      <c r="H214" s="1">
        <v>902.07860000000005</v>
      </c>
      <c r="J214" s="18">
        <f t="shared" si="18"/>
        <v>616.07860000000005</v>
      </c>
      <c r="K214" s="19">
        <f t="shared" si="19"/>
        <v>2.1541209790209792</v>
      </c>
      <c r="L214" s="2">
        <v>17</v>
      </c>
      <c r="M214" s="1"/>
    </row>
    <row r="215" spans="1:13" x14ac:dyDescent="0.2">
      <c r="A215" s="1" t="s">
        <v>254</v>
      </c>
      <c r="B215" s="13">
        <v>12</v>
      </c>
      <c r="G215" s="1">
        <v>338</v>
      </c>
      <c r="H215" s="1">
        <v>1050.8434999999999</v>
      </c>
      <c r="J215" s="18">
        <f t="shared" si="18"/>
        <v>712.84349999999995</v>
      </c>
      <c r="K215" s="19">
        <f t="shared" si="19"/>
        <v>2.1090044378698223</v>
      </c>
      <c r="L215" s="2">
        <v>15</v>
      </c>
      <c r="M215" s="1"/>
    </row>
    <row r="216" spans="1:13" x14ac:dyDescent="0.2">
      <c r="A216" s="1" t="s">
        <v>255</v>
      </c>
      <c r="B216" s="13">
        <v>12</v>
      </c>
      <c r="G216" s="1">
        <v>451</v>
      </c>
      <c r="H216" s="1">
        <v>1187.8173999999999</v>
      </c>
      <c r="J216" s="18">
        <f t="shared" si="18"/>
        <v>736.81739999999991</v>
      </c>
      <c r="K216" s="19">
        <f t="shared" si="19"/>
        <v>1.6337414634146339</v>
      </c>
      <c r="L216" s="2">
        <v>12</v>
      </c>
      <c r="M216" s="1"/>
    </row>
    <row r="217" spans="1:13" x14ac:dyDescent="0.2">
      <c r="A217" s="1" t="s">
        <v>256</v>
      </c>
      <c r="B217" s="13">
        <v>12</v>
      </c>
      <c r="G217" s="1">
        <v>303</v>
      </c>
      <c r="H217" s="1">
        <v>808.18050000000005</v>
      </c>
      <c r="J217" s="18">
        <f t="shared" si="18"/>
        <v>505.18050000000005</v>
      </c>
      <c r="K217" s="19">
        <f t="shared" si="19"/>
        <v>1.667262376237624</v>
      </c>
      <c r="L217" s="2">
        <v>20</v>
      </c>
      <c r="M217" s="1"/>
    </row>
    <row r="218" spans="1:13" x14ac:dyDescent="0.2">
      <c r="A218" s="1" t="s">
        <v>257</v>
      </c>
      <c r="B218" s="13">
        <v>12</v>
      </c>
      <c r="G218" s="1">
        <v>300</v>
      </c>
      <c r="H218" s="1">
        <v>847.14189999999996</v>
      </c>
      <c r="J218" s="18">
        <f t="shared" si="18"/>
        <v>547.14189999999996</v>
      </c>
      <c r="K218" s="19">
        <f t="shared" si="19"/>
        <v>1.8238063333333332</v>
      </c>
      <c r="L218" s="2">
        <v>19</v>
      </c>
      <c r="M218" s="1"/>
    </row>
    <row r="219" spans="1:13" x14ac:dyDescent="0.2">
      <c r="A219" s="1" t="s">
        <v>258</v>
      </c>
      <c r="B219" s="13">
        <v>12</v>
      </c>
      <c r="G219" s="1">
        <v>279</v>
      </c>
      <c r="H219" s="1">
        <v>763.9402</v>
      </c>
      <c r="J219" s="18">
        <f t="shared" si="18"/>
        <v>484.9402</v>
      </c>
      <c r="K219" s="19">
        <f t="shared" si="19"/>
        <v>1.7381369175627239</v>
      </c>
      <c r="L219" s="2">
        <v>21</v>
      </c>
      <c r="M219" s="1"/>
    </row>
    <row r="220" spans="1:13" x14ac:dyDescent="0.2">
      <c r="A220" s="1" t="s">
        <v>259</v>
      </c>
      <c r="B220" s="13">
        <v>12</v>
      </c>
      <c r="G220" s="1">
        <v>275</v>
      </c>
      <c r="H220" s="1">
        <v>1702.0456999999999</v>
      </c>
      <c r="J220" s="18">
        <f t="shared" si="18"/>
        <v>1427.0456999999999</v>
      </c>
      <c r="K220" s="19">
        <f t="shared" si="19"/>
        <v>5.1892570909090905</v>
      </c>
      <c r="L220" s="2">
        <v>9</v>
      </c>
      <c r="M220" s="1"/>
    </row>
    <row r="221" spans="1:13" x14ac:dyDescent="0.2">
      <c r="A221" s="1" t="s">
        <v>260</v>
      </c>
      <c r="B221" s="13">
        <v>12</v>
      </c>
      <c r="G221" s="1">
        <v>469</v>
      </c>
      <c r="H221" s="1">
        <v>1340.7339999999999</v>
      </c>
      <c r="J221" s="18">
        <f t="shared" si="18"/>
        <v>871.73399999999992</v>
      </c>
      <c r="K221" s="19">
        <f t="shared" si="19"/>
        <v>1.8587078891257993</v>
      </c>
      <c r="L221" s="2">
        <v>11</v>
      </c>
      <c r="M221" s="1"/>
    </row>
    <row r="222" spans="1:13" x14ac:dyDescent="0.2">
      <c r="A222" s="1" t="s">
        <v>261</v>
      </c>
      <c r="B222" s="13">
        <v>12</v>
      </c>
      <c r="G222" s="1">
        <v>247</v>
      </c>
      <c r="H222" s="1">
        <v>725.47749999999996</v>
      </c>
      <c r="J222" s="18">
        <f t="shared" si="18"/>
        <v>478.47749999999996</v>
      </c>
      <c r="K222" s="19">
        <f t="shared" si="19"/>
        <v>1.937155870445344</v>
      </c>
      <c r="L222" s="2">
        <v>22</v>
      </c>
      <c r="M222" s="1"/>
    </row>
    <row r="223" spans="1:13" x14ac:dyDescent="0.2">
      <c r="A223" s="1" t="s">
        <v>157</v>
      </c>
      <c r="B223" s="13">
        <v>12</v>
      </c>
      <c r="C223" s="31">
        <v>6237</v>
      </c>
      <c r="D223" s="31">
        <v>5963</v>
      </c>
      <c r="E223" s="31">
        <v>6019</v>
      </c>
      <c r="F223" s="31">
        <v>5899</v>
      </c>
      <c r="G223" s="31">
        <v>3689</v>
      </c>
      <c r="H223" s="1">
        <v>0</v>
      </c>
      <c r="J223" s="18">
        <f t="shared" si="12"/>
        <v>-3689</v>
      </c>
      <c r="K223" s="19">
        <f t="shared" si="13"/>
        <v>-1</v>
      </c>
      <c r="M223" s="1"/>
    </row>
    <row r="224" spans="1:13" x14ac:dyDescent="0.2">
      <c r="A224" s="1" t="s">
        <v>158</v>
      </c>
      <c r="B224" s="13">
        <v>12</v>
      </c>
      <c r="C224" s="31">
        <v>1692</v>
      </c>
      <c r="D224" s="31">
        <v>1639</v>
      </c>
      <c r="E224" s="31">
        <v>1550</v>
      </c>
      <c r="F224" s="31">
        <v>1477</v>
      </c>
      <c r="G224" s="31">
        <v>929</v>
      </c>
      <c r="H224" s="1">
        <v>0</v>
      </c>
      <c r="J224" s="18">
        <f t="shared" si="12"/>
        <v>-929</v>
      </c>
      <c r="K224" s="19">
        <f t="shared" si="13"/>
        <v>-1</v>
      </c>
      <c r="M224" s="1"/>
    </row>
    <row r="225" spans="1:13" x14ac:dyDescent="0.2">
      <c r="A225" s="1" t="s">
        <v>159</v>
      </c>
      <c r="B225" s="13">
        <v>12</v>
      </c>
      <c r="C225" s="31">
        <v>517</v>
      </c>
      <c r="D225" s="31">
        <v>500</v>
      </c>
      <c r="E225" s="31">
        <v>486</v>
      </c>
      <c r="F225" s="31">
        <v>475</v>
      </c>
      <c r="G225" s="31">
        <v>286</v>
      </c>
      <c r="H225" s="1">
        <v>0</v>
      </c>
      <c r="J225" s="18">
        <f t="shared" si="12"/>
        <v>-286</v>
      </c>
      <c r="K225" s="19">
        <f t="shared" si="13"/>
        <v>-1</v>
      </c>
      <c r="M225" s="1"/>
    </row>
    <row r="226" spans="1:13" x14ac:dyDescent="0.2">
      <c r="A226" s="1" t="s">
        <v>160</v>
      </c>
      <c r="B226" s="13">
        <v>12</v>
      </c>
      <c r="C226" s="31">
        <v>658</v>
      </c>
      <c r="D226" s="31">
        <v>628</v>
      </c>
      <c r="E226" s="31">
        <v>645</v>
      </c>
      <c r="F226" s="31">
        <v>652</v>
      </c>
      <c r="G226" s="31">
        <v>405</v>
      </c>
      <c r="H226" s="1">
        <v>0</v>
      </c>
      <c r="J226" s="18">
        <f t="shared" si="12"/>
        <v>-405</v>
      </c>
      <c r="K226" s="19">
        <f t="shared" si="13"/>
        <v>-1</v>
      </c>
      <c r="M226" s="1"/>
    </row>
    <row r="227" spans="1:13" x14ac:dyDescent="0.2">
      <c r="A227" s="1" t="s">
        <v>161</v>
      </c>
      <c r="B227" s="13">
        <v>12</v>
      </c>
      <c r="C227" s="31">
        <v>1939</v>
      </c>
      <c r="D227" s="31">
        <v>1849</v>
      </c>
      <c r="E227" s="31">
        <v>1865</v>
      </c>
      <c r="F227" s="31">
        <v>1850</v>
      </c>
      <c r="G227" s="31">
        <v>1203</v>
      </c>
      <c r="H227" s="1">
        <v>0</v>
      </c>
      <c r="J227" s="18">
        <f t="shared" si="12"/>
        <v>-1203</v>
      </c>
      <c r="K227" s="19">
        <f t="shared" si="13"/>
        <v>-1</v>
      </c>
      <c r="M227" s="1"/>
    </row>
    <row r="228" spans="1:13" x14ac:dyDescent="0.2">
      <c r="A228" s="1" t="s">
        <v>162</v>
      </c>
      <c r="B228" s="13">
        <v>12</v>
      </c>
      <c r="C228" s="31">
        <v>1916</v>
      </c>
      <c r="D228" s="31">
        <v>1815</v>
      </c>
      <c r="E228" s="31">
        <v>1753</v>
      </c>
      <c r="F228" s="31">
        <v>1688</v>
      </c>
      <c r="G228" s="31">
        <v>1078</v>
      </c>
      <c r="H228" s="1">
        <v>0</v>
      </c>
      <c r="J228" s="18">
        <f t="shared" si="12"/>
        <v>-1078</v>
      </c>
      <c r="K228" s="19">
        <f t="shared" si="13"/>
        <v>-1</v>
      </c>
      <c r="M228" s="1"/>
    </row>
    <row r="229" spans="1:13" x14ac:dyDescent="0.2">
      <c r="A229" s="1" t="s">
        <v>163</v>
      </c>
      <c r="B229" s="13">
        <v>12</v>
      </c>
      <c r="C229" s="31">
        <v>965</v>
      </c>
      <c r="D229" s="31">
        <v>862</v>
      </c>
      <c r="E229" s="31">
        <v>817</v>
      </c>
      <c r="F229" s="31">
        <v>817</v>
      </c>
      <c r="G229" s="31">
        <v>515</v>
      </c>
      <c r="H229" s="1">
        <v>0</v>
      </c>
      <c r="J229" s="18">
        <f t="shared" si="12"/>
        <v>-515</v>
      </c>
      <c r="K229" s="19">
        <f t="shared" si="13"/>
        <v>-1</v>
      </c>
      <c r="M229" s="1"/>
    </row>
    <row r="230" spans="1:13" x14ac:dyDescent="0.2">
      <c r="A230" s="1" t="s">
        <v>164</v>
      </c>
      <c r="B230" s="13">
        <v>12</v>
      </c>
      <c r="C230" s="31">
        <v>1300</v>
      </c>
      <c r="D230" s="31">
        <v>1198</v>
      </c>
      <c r="E230" s="31">
        <v>1105</v>
      </c>
      <c r="F230" s="31">
        <v>984</v>
      </c>
      <c r="G230" s="31">
        <v>625</v>
      </c>
      <c r="H230" s="1">
        <v>0</v>
      </c>
      <c r="J230" s="18">
        <f t="shared" si="12"/>
        <v>-625</v>
      </c>
      <c r="K230" s="19">
        <f t="shared" si="13"/>
        <v>-1</v>
      </c>
      <c r="M230" s="1"/>
    </row>
    <row r="231" spans="1:13" x14ac:dyDescent="0.2">
      <c r="A231" s="1" t="s">
        <v>165</v>
      </c>
      <c r="B231" s="13">
        <v>12</v>
      </c>
      <c r="C231" s="31">
        <v>2929</v>
      </c>
      <c r="D231" s="31">
        <v>2784</v>
      </c>
      <c r="E231" s="31">
        <v>2825</v>
      </c>
      <c r="F231" s="31">
        <v>2758</v>
      </c>
      <c r="G231" s="31">
        <v>1745</v>
      </c>
      <c r="H231" s="1">
        <v>0</v>
      </c>
      <c r="J231" s="18">
        <f t="shared" si="12"/>
        <v>-1745</v>
      </c>
      <c r="K231" s="19">
        <f t="shared" si="13"/>
        <v>-1</v>
      </c>
      <c r="M231" s="1"/>
    </row>
    <row r="232" spans="1:13" x14ac:dyDescent="0.2">
      <c r="A232" s="1" t="s">
        <v>166</v>
      </c>
      <c r="B232" s="13">
        <v>12</v>
      </c>
      <c r="C232" s="31">
        <v>774</v>
      </c>
      <c r="D232" s="31">
        <v>724</v>
      </c>
      <c r="E232" s="31">
        <v>705</v>
      </c>
      <c r="F232" s="31">
        <v>687</v>
      </c>
      <c r="G232" s="31">
        <v>445</v>
      </c>
      <c r="H232" s="1">
        <v>0</v>
      </c>
      <c r="J232" s="18">
        <f t="shared" si="12"/>
        <v>-445</v>
      </c>
      <c r="K232" s="19">
        <f t="shared" si="13"/>
        <v>-1</v>
      </c>
      <c r="M232" s="1"/>
    </row>
    <row r="233" spans="1:13" x14ac:dyDescent="0.2">
      <c r="A233" s="1" t="s">
        <v>167</v>
      </c>
      <c r="B233" s="13">
        <v>12</v>
      </c>
      <c r="C233" s="31">
        <v>2334</v>
      </c>
      <c r="D233" s="31">
        <v>2248</v>
      </c>
      <c r="E233" s="31">
        <v>2235</v>
      </c>
      <c r="F233" s="31">
        <v>2201</v>
      </c>
      <c r="G233" s="31">
        <v>1442</v>
      </c>
      <c r="H233" s="1">
        <v>0</v>
      </c>
      <c r="J233" s="18">
        <f t="shared" si="12"/>
        <v>-1442</v>
      </c>
      <c r="K233" s="19">
        <f t="shared" si="13"/>
        <v>-1</v>
      </c>
      <c r="M233" s="1"/>
    </row>
    <row r="234" spans="1:13" x14ac:dyDescent="0.2">
      <c r="A234" s="1" t="s">
        <v>168</v>
      </c>
      <c r="B234" s="13">
        <v>12</v>
      </c>
      <c r="C234" s="31">
        <v>964</v>
      </c>
      <c r="D234" s="31">
        <v>885</v>
      </c>
      <c r="E234" s="31">
        <v>894</v>
      </c>
      <c r="F234" s="31">
        <v>845</v>
      </c>
      <c r="G234" s="31">
        <v>545</v>
      </c>
      <c r="H234" s="1">
        <v>0</v>
      </c>
      <c r="J234" s="18">
        <f t="shared" si="12"/>
        <v>-545</v>
      </c>
      <c r="K234" s="19">
        <f t="shared" si="13"/>
        <v>-1</v>
      </c>
      <c r="M234" s="1"/>
    </row>
    <row r="235" spans="1:13" x14ac:dyDescent="0.2">
      <c r="A235" s="1" t="s">
        <v>169</v>
      </c>
      <c r="B235" s="13">
        <v>12</v>
      </c>
      <c r="C235" s="31">
        <v>1245</v>
      </c>
      <c r="D235" s="31">
        <v>1242</v>
      </c>
      <c r="E235" s="31">
        <v>1149</v>
      </c>
      <c r="F235" s="31">
        <v>1098</v>
      </c>
      <c r="G235" s="31">
        <v>719</v>
      </c>
      <c r="H235" s="1">
        <v>0</v>
      </c>
      <c r="J235" s="18">
        <f t="shared" si="12"/>
        <v>-719</v>
      </c>
      <c r="K235" s="19">
        <f t="shared" si="13"/>
        <v>-1</v>
      </c>
      <c r="M235" s="1"/>
    </row>
    <row r="236" spans="1:13" x14ac:dyDescent="0.2">
      <c r="A236" s="1" t="s">
        <v>170</v>
      </c>
      <c r="B236" s="13">
        <v>12</v>
      </c>
      <c r="C236" s="31">
        <v>5851</v>
      </c>
      <c r="D236" s="31">
        <v>5812</v>
      </c>
      <c r="E236" s="31">
        <v>6114</v>
      </c>
      <c r="F236" s="31">
        <v>6142</v>
      </c>
      <c r="G236" s="31">
        <v>3823</v>
      </c>
      <c r="H236" s="1">
        <v>0</v>
      </c>
      <c r="J236" s="18">
        <f t="shared" si="12"/>
        <v>-3823</v>
      </c>
      <c r="K236" s="19">
        <f t="shared" si="13"/>
        <v>-1</v>
      </c>
      <c r="M236" s="1"/>
    </row>
    <row r="237" spans="1:13" x14ac:dyDescent="0.2">
      <c r="A237" s="1" t="s">
        <v>171</v>
      </c>
      <c r="B237" s="13">
        <v>12</v>
      </c>
      <c r="C237" s="31">
        <v>1019</v>
      </c>
      <c r="D237" s="31">
        <v>940</v>
      </c>
      <c r="E237" s="31">
        <v>1018</v>
      </c>
      <c r="F237" s="31">
        <v>1011</v>
      </c>
      <c r="G237" s="31">
        <v>678</v>
      </c>
      <c r="H237" s="1">
        <v>0</v>
      </c>
      <c r="J237" s="18">
        <f t="shared" si="12"/>
        <v>-678</v>
      </c>
      <c r="K237" s="19">
        <f t="shared" si="13"/>
        <v>-1</v>
      </c>
      <c r="M237" s="1"/>
    </row>
    <row r="238" spans="1:13" x14ac:dyDescent="0.2">
      <c r="A238" s="1" t="s">
        <v>220</v>
      </c>
      <c r="B238" s="35" t="s">
        <v>274</v>
      </c>
      <c r="C238" s="1">
        <v>108</v>
      </c>
      <c r="D238" s="1">
        <v>393</v>
      </c>
      <c r="E238" s="1">
        <v>488</v>
      </c>
      <c r="F238" s="1">
        <v>541</v>
      </c>
      <c r="G238" s="1">
        <v>325</v>
      </c>
      <c r="H238" s="1">
        <v>0</v>
      </c>
      <c r="J238" s="18">
        <f t="shared" si="12"/>
        <v>-325</v>
      </c>
      <c r="K238" s="19">
        <f t="shared" si="13"/>
        <v>-1</v>
      </c>
      <c r="M238" s="1"/>
    </row>
    <row r="239" spans="1:13" x14ac:dyDescent="0.2">
      <c r="A239" s="1" t="s">
        <v>172</v>
      </c>
      <c r="B239" s="13">
        <v>12</v>
      </c>
      <c r="C239" s="31">
        <v>2218</v>
      </c>
      <c r="D239" s="31">
        <v>2198</v>
      </c>
      <c r="E239" s="31">
        <v>2304</v>
      </c>
      <c r="F239" s="31">
        <v>2240</v>
      </c>
      <c r="G239" s="31">
        <v>1375</v>
      </c>
      <c r="H239" s="1">
        <v>0</v>
      </c>
      <c r="J239" s="18">
        <f t="shared" si="12"/>
        <v>-1375</v>
      </c>
      <c r="K239" s="19">
        <f t="shared" si="13"/>
        <v>-1</v>
      </c>
      <c r="M239" s="1"/>
    </row>
    <row r="240" spans="1:13" x14ac:dyDescent="0.2">
      <c r="A240" s="1" t="s">
        <v>175</v>
      </c>
      <c r="B240" s="35"/>
      <c r="C240" s="31">
        <v>3363</v>
      </c>
      <c r="D240" s="31">
        <v>3121</v>
      </c>
      <c r="E240" s="31">
        <v>3106</v>
      </c>
      <c r="F240" s="31">
        <v>3041</v>
      </c>
      <c r="G240" s="31">
        <v>2940</v>
      </c>
      <c r="H240" s="1">
        <v>2943.9321</v>
      </c>
      <c r="J240" s="18">
        <f t="shared" si="12"/>
        <v>3.9320999999999913</v>
      </c>
      <c r="K240" s="19">
        <f t="shared" si="13"/>
        <v>1.3374489795918338E-3</v>
      </c>
      <c r="L240" s="2">
        <v>3</v>
      </c>
      <c r="M240" s="1"/>
    </row>
    <row r="241" spans="1:13" x14ac:dyDescent="0.2">
      <c r="A241" s="1" t="s">
        <v>176</v>
      </c>
      <c r="B241" s="35"/>
      <c r="C241" s="31">
        <v>2829</v>
      </c>
      <c r="D241" s="31">
        <v>2616</v>
      </c>
      <c r="E241" s="31">
        <v>2634</v>
      </c>
      <c r="F241" s="31">
        <v>2663</v>
      </c>
      <c r="G241" s="31">
        <v>2624</v>
      </c>
      <c r="H241" s="1">
        <v>2595.8247000000001</v>
      </c>
      <c r="J241" s="18">
        <f t="shared" si="12"/>
        <v>-28.175299999999879</v>
      </c>
      <c r="K241" s="19">
        <f t="shared" si="13"/>
        <v>-1.0737538109756051E-2</v>
      </c>
      <c r="L241" s="2">
        <v>4</v>
      </c>
      <c r="M241" s="1"/>
    </row>
    <row r="242" spans="1:13" x14ac:dyDescent="0.2">
      <c r="A242" s="1" t="s">
        <v>173</v>
      </c>
      <c r="B242" s="13">
        <v>12</v>
      </c>
      <c r="C242" s="31">
        <v>882</v>
      </c>
      <c r="D242" s="31">
        <v>843</v>
      </c>
      <c r="E242" s="31">
        <v>860</v>
      </c>
      <c r="F242" s="31">
        <v>848</v>
      </c>
      <c r="G242" s="31">
        <v>522</v>
      </c>
      <c r="H242" s="1">
        <v>0</v>
      </c>
      <c r="J242" s="18">
        <f t="shared" si="12"/>
        <v>-522</v>
      </c>
      <c r="K242" s="19">
        <f t="shared" si="13"/>
        <v>-1</v>
      </c>
      <c r="M242" s="1"/>
    </row>
    <row r="243" spans="1:13" x14ac:dyDescent="0.2">
      <c r="A243" s="1" t="s">
        <v>174</v>
      </c>
      <c r="B243" s="13">
        <v>12</v>
      </c>
      <c r="C243" s="31">
        <v>735</v>
      </c>
      <c r="D243" s="31">
        <v>687</v>
      </c>
      <c r="E243" s="31">
        <v>675</v>
      </c>
      <c r="F243" s="31">
        <v>683</v>
      </c>
      <c r="G243" s="31">
        <v>434</v>
      </c>
      <c r="H243" s="1">
        <v>0</v>
      </c>
      <c r="J243" s="18">
        <f t="shared" si="12"/>
        <v>-434</v>
      </c>
      <c r="K243" s="19">
        <f t="shared" si="13"/>
        <v>-1</v>
      </c>
      <c r="M243" s="1"/>
    </row>
    <row r="244" spans="1:13" x14ac:dyDescent="0.2">
      <c r="A244" s="1" t="s">
        <v>177</v>
      </c>
      <c r="C244" s="31">
        <v>665</v>
      </c>
      <c r="D244" s="31">
        <v>614</v>
      </c>
      <c r="E244" s="31">
        <v>598</v>
      </c>
      <c r="F244" s="31">
        <v>613</v>
      </c>
      <c r="G244" s="31">
        <v>628</v>
      </c>
      <c r="H244" s="1">
        <v>625.61360000000002</v>
      </c>
      <c r="J244" s="18">
        <f t="shared" si="12"/>
        <v>-2.3863999999999805</v>
      </c>
      <c r="K244" s="19">
        <f t="shared" si="13"/>
        <v>-3.7999999999999692E-3</v>
      </c>
      <c r="L244" s="2">
        <v>24</v>
      </c>
      <c r="M244" s="1"/>
    </row>
    <row r="245" spans="1:13" x14ac:dyDescent="0.2">
      <c r="A245" s="1" t="s">
        <v>178</v>
      </c>
      <c r="C245" s="31">
        <v>358</v>
      </c>
      <c r="D245" s="31">
        <v>335</v>
      </c>
      <c r="E245" s="31">
        <v>319</v>
      </c>
      <c r="F245" s="31">
        <v>299</v>
      </c>
      <c r="G245" s="31">
        <v>305</v>
      </c>
      <c r="H245" s="1">
        <v>287.25069999999999</v>
      </c>
      <c r="J245" s="18">
        <f t="shared" si="12"/>
        <v>-17.749300000000005</v>
      </c>
      <c r="K245" s="19">
        <f t="shared" si="13"/>
        <v>-5.8194426229508212E-2</v>
      </c>
      <c r="L245" s="2">
        <v>26</v>
      </c>
      <c r="M245" s="1"/>
    </row>
    <row r="246" spans="1:13" x14ac:dyDescent="0.2">
      <c r="A246" s="1" t="s">
        <v>179</v>
      </c>
      <c r="C246" s="31">
        <v>598</v>
      </c>
      <c r="D246" s="31">
        <v>557</v>
      </c>
      <c r="E246" s="31">
        <v>546</v>
      </c>
      <c r="F246" s="31">
        <v>524</v>
      </c>
      <c r="G246" s="31">
        <v>538</v>
      </c>
      <c r="H246" s="1">
        <v>504.30950000000001</v>
      </c>
      <c r="J246" s="18">
        <f t="shared" si="12"/>
        <v>-33.690499999999986</v>
      </c>
      <c r="K246" s="19">
        <f t="shared" si="13"/>
        <v>-6.2621747211895881E-2</v>
      </c>
      <c r="L246" s="2">
        <v>25</v>
      </c>
      <c r="M246" s="1"/>
    </row>
    <row r="247" spans="1:13" x14ac:dyDescent="0.2">
      <c r="A247" s="1" t="s">
        <v>213</v>
      </c>
      <c r="C247" s="31">
        <v>21</v>
      </c>
      <c r="D247" s="31">
        <v>21</v>
      </c>
      <c r="E247" s="31">
        <v>23</v>
      </c>
      <c r="F247" s="31">
        <v>27</v>
      </c>
      <c r="G247" s="31"/>
      <c r="J247" s="18"/>
      <c r="K247" s="19"/>
    </row>
    <row r="248" spans="1:13" x14ac:dyDescent="0.2">
      <c r="A248" s="3" t="s">
        <v>11</v>
      </c>
      <c r="B248" s="14"/>
      <c r="C248" s="3">
        <f t="shared" ref="C248:D248" si="20">SUM(C223:C247)</f>
        <v>42117</v>
      </c>
      <c r="D248" s="3">
        <f t="shared" si="20"/>
        <v>40474</v>
      </c>
      <c r="E248" s="3">
        <f t="shared" ref="E248:F248" si="21">SUM(E223:E247)</f>
        <v>40733</v>
      </c>
      <c r="F248" s="3">
        <f t="shared" si="21"/>
        <v>40063</v>
      </c>
      <c r="G248" s="3">
        <f>SUM(G223:G247)</f>
        <v>27818</v>
      </c>
      <c r="H248" s="3">
        <f>SUM(H202:H247)</f>
        <v>39865.470199999989</v>
      </c>
      <c r="I248" s="3"/>
      <c r="J248" s="20">
        <f t="shared" ref="J248:J272" si="22">IF(AND(G248=0,G248=0),"",H248-G248)</f>
        <v>12047.470199999989</v>
      </c>
      <c r="K248" s="21">
        <f t="shared" ref="K248:K272" si="23">IFERROR(J248/G248,"")</f>
        <v>0.43308182471780821</v>
      </c>
      <c r="L248" s="5"/>
    </row>
    <row r="249" spans="1:13" x14ac:dyDescent="0.2">
      <c r="B249" s="14"/>
      <c r="J249" s="18" t="str">
        <f t="shared" si="22"/>
        <v/>
      </c>
      <c r="K249" s="19" t="str">
        <f t="shared" si="23"/>
        <v/>
      </c>
    </row>
    <row r="250" spans="1:13" ht="15" x14ac:dyDescent="0.2">
      <c r="A250" s="7" t="s">
        <v>17</v>
      </c>
      <c r="B250" s="15"/>
      <c r="J250" s="18" t="str">
        <f t="shared" si="22"/>
        <v/>
      </c>
      <c r="K250" s="19" t="str">
        <f t="shared" si="23"/>
        <v/>
      </c>
    </row>
    <row r="251" spans="1:13" x14ac:dyDescent="0.2">
      <c r="A251" s="1" t="s">
        <v>5</v>
      </c>
      <c r="B251" s="16"/>
      <c r="C251" s="1">
        <f t="shared" ref="C251:H251" si="24">C57</f>
        <v>620976</v>
      </c>
      <c r="D251" s="1">
        <f t="shared" si="24"/>
        <v>609740</v>
      </c>
      <c r="E251" s="1">
        <f t="shared" si="24"/>
        <v>607012</v>
      </c>
      <c r="F251" s="1">
        <f t="shared" si="24"/>
        <v>575523</v>
      </c>
      <c r="G251" s="1">
        <f t="shared" si="24"/>
        <v>537217</v>
      </c>
      <c r="H251" s="1">
        <f t="shared" si="24"/>
        <v>525135.44239999994</v>
      </c>
      <c r="J251" s="18">
        <f t="shared" si="22"/>
        <v>-12081.557600000058</v>
      </c>
      <c r="K251" s="19">
        <f t="shared" si="23"/>
        <v>-2.2489157267919776E-2</v>
      </c>
    </row>
    <row r="252" spans="1:13" x14ac:dyDescent="0.2">
      <c r="A252" s="1" t="s">
        <v>6</v>
      </c>
      <c r="C252" s="1">
        <f t="shared" ref="C252:G252" si="25">C96</f>
        <v>548216</v>
      </c>
      <c r="D252" s="1">
        <f t="shared" si="25"/>
        <v>538711</v>
      </c>
      <c r="E252" s="1">
        <f t="shared" ref="E252:F252" si="26">E96</f>
        <v>522826</v>
      </c>
      <c r="F252" s="1">
        <f t="shared" si="26"/>
        <v>483663</v>
      </c>
      <c r="G252" s="1">
        <f t="shared" si="25"/>
        <v>436497</v>
      </c>
      <c r="H252" s="1">
        <f>H96</f>
        <v>412387.71970000007</v>
      </c>
      <c r="J252" s="18">
        <f t="shared" si="22"/>
        <v>-24109.280299999926</v>
      </c>
      <c r="K252" s="19">
        <f t="shared" si="23"/>
        <v>-5.5233553266116203E-2</v>
      </c>
    </row>
    <row r="253" spans="1:13" x14ac:dyDescent="0.2">
      <c r="A253" s="1" t="s">
        <v>7</v>
      </c>
      <c r="C253" s="1">
        <f t="shared" ref="C253:G253" si="27">C137</f>
        <v>447585</v>
      </c>
      <c r="D253" s="1">
        <f t="shared" si="27"/>
        <v>424707</v>
      </c>
      <c r="E253" s="1">
        <f t="shared" ref="E253:F253" si="28">E137</f>
        <v>410479</v>
      </c>
      <c r="F253" s="1">
        <f t="shared" si="28"/>
        <v>380075</v>
      </c>
      <c r="G253" s="1">
        <f t="shared" si="27"/>
        <v>373460</v>
      </c>
      <c r="H253" s="1">
        <f>H137</f>
        <v>381164.57259999996</v>
      </c>
      <c r="J253" s="18">
        <f t="shared" si="22"/>
        <v>7704.5725999999559</v>
      </c>
      <c r="K253" s="19">
        <f t="shared" si="23"/>
        <v>2.0630248487120324E-2</v>
      </c>
    </row>
    <row r="254" spans="1:13" x14ac:dyDescent="0.2">
      <c r="A254" s="1" t="s">
        <v>8</v>
      </c>
      <c r="C254" s="1">
        <f t="shared" ref="C254:G254" si="29">C175</f>
        <v>364537</v>
      </c>
      <c r="D254" s="1">
        <f t="shared" si="29"/>
        <v>356896</v>
      </c>
      <c r="E254" s="1">
        <f t="shared" ref="E254:F254" si="30">E175</f>
        <v>358305</v>
      </c>
      <c r="F254" s="1">
        <f t="shared" si="30"/>
        <v>349112</v>
      </c>
      <c r="G254" s="1">
        <f t="shared" si="29"/>
        <v>334451</v>
      </c>
      <c r="H254" s="1">
        <f>H175</f>
        <v>328842.42809999996</v>
      </c>
      <c r="J254" s="18">
        <f t="shared" si="22"/>
        <v>-5608.571900000039</v>
      </c>
      <c r="K254" s="19">
        <f t="shared" si="23"/>
        <v>-1.6769487608050325E-2</v>
      </c>
    </row>
    <row r="255" spans="1:13" s="5" customFormat="1" x14ac:dyDescent="0.2">
      <c r="A255" s="1" t="s">
        <v>9</v>
      </c>
      <c r="B255" s="13"/>
      <c r="C255" s="1">
        <f t="shared" ref="C255:G255" si="31">C200</f>
        <v>95348</v>
      </c>
      <c r="D255" s="1">
        <f t="shared" si="31"/>
        <v>95787</v>
      </c>
      <c r="E255" s="1">
        <f t="shared" ref="E255:F255" si="32">E200</f>
        <v>94535</v>
      </c>
      <c r="F255" s="1">
        <f t="shared" si="32"/>
        <v>91064</v>
      </c>
      <c r="G255" s="1">
        <f t="shared" si="31"/>
        <v>83949</v>
      </c>
      <c r="H255" s="1">
        <f>H200</f>
        <v>82987</v>
      </c>
      <c r="I255" s="1"/>
      <c r="J255" s="18">
        <f t="shared" si="22"/>
        <v>-962</v>
      </c>
      <c r="K255" s="19">
        <f t="shared" si="23"/>
        <v>-1.1459338407842856E-2</v>
      </c>
      <c r="L255" s="2"/>
    </row>
    <row r="256" spans="1:13" x14ac:dyDescent="0.2">
      <c r="A256" s="1" t="s">
        <v>211</v>
      </c>
      <c r="C256" s="8">
        <v>4235</v>
      </c>
      <c r="D256" s="8">
        <v>4002</v>
      </c>
      <c r="E256" s="8">
        <v>4144</v>
      </c>
      <c r="F256" s="8">
        <v>4445</v>
      </c>
      <c r="G256" s="8">
        <f>5954+406</f>
        <v>6360</v>
      </c>
      <c r="H256" s="8"/>
      <c r="I256" s="8"/>
      <c r="J256" s="18"/>
      <c r="K256" s="19"/>
    </row>
    <row r="257" spans="1:12" x14ac:dyDescent="0.2">
      <c r="A257" s="3" t="s">
        <v>10</v>
      </c>
      <c r="C257" s="3">
        <f>SUM(C251:C256)</f>
        <v>2080897</v>
      </c>
      <c r="D257" s="3">
        <f>SUM(D251:D256)</f>
        <v>2029843</v>
      </c>
      <c r="E257" s="3">
        <f t="shared" ref="E257:F257" si="33">SUM(E251:E256)</f>
        <v>1997301</v>
      </c>
      <c r="F257" s="3">
        <f t="shared" si="33"/>
        <v>1883882</v>
      </c>
      <c r="G257" s="3">
        <f t="shared" ref="G257:H257" si="34">SUM(G251:G256)</f>
        <v>1771934</v>
      </c>
      <c r="H257" s="3">
        <f t="shared" si="34"/>
        <v>1730517.1627999998</v>
      </c>
      <c r="I257" s="3"/>
      <c r="J257" s="20">
        <f t="shared" si="22"/>
        <v>-41416.837200000184</v>
      </c>
      <c r="K257" s="21">
        <f t="shared" si="23"/>
        <v>-2.3373803538958102E-2</v>
      </c>
      <c r="L257" s="5"/>
    </row>
    <row r="258" spans="1:12" x14ac:dyDescent="0.2">
      <c r="B258" s="14"/>
      <c r="J258" s="18" t="str">
        <f t="shared" si="22"/>
        <v/>
      </c>
      <c r="K258" s="19" t="str">
        <f t="shared" si="23"/>
        <v/>
      </c>
    </row>
    <row r="259" spans="1:12" x14ac:dyDescent="0.2">
      <c r="A259" s="1" t="s">
        <v>13</v>
      </c>
      <c r="C259" s="1">
        <f t="shared" ref="C259:D259" si="35">SUM(C240:C241)</f>
        <v>6192</v>
      </c>
      <c r="D259" s="1">
        <f t="shared" si="35"/>
        <v>5737</v>
      </c>
      <c r="E259" s="1">
        <f t="shared" ref="E259:F259" si="36">SUM(E240:E241)</f>
        <v>5740</v>
      </c>
      <c r="F259" s="1">
        <f t="shared" si="36"/>
        <v>5704</v>
      </c>
      <c r="G259" s="1">
        <f>SUM(G240:G241)</f>
        <v>5564</v>
      </c>
      <c r="H259" s="1">
        <f>SUM(H240:H241)</f>
        <v>5539.7568000000001</v>
      </c>
      <c r="J259" s="18">
        <f t="shared" si="22"/>
        <v>-24.243199999999888</v>
      </c>
      <c r="K259" s="19">
        <f t="shared" si="23"/>
        <v>-4.3571531272465647E-3</v>
      </c>
    </row>
    <row r="260" spans="1:12" x14ac:dyDescent="0.2">
      <c r="A260" s="1" t="s">
        <v>14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J260" s="18" t="str">
        <f t="shared" si="22"/>
        <v/>
      </c>
      <c r="K260" s="19" t="str">
        <f t="shared" si="23"/>
        <v/>
      </c>
    </row>
    <row r="261" spans="1:12" x14ac:dyDescent="0.2">
      <c r="A261" s="1" t="s">
        <v>15</v>
      </c>
      <c r="C261" s="1">
        <f t="shared" ref="C261:D261" si="37">SUM(C244:C246)</f>
        <v>1621</v>
      </c>
      <c r="D261" s="1">
        <f t="shared" si="37"/>
        <v>1506</v>
      </c>
      <c r="E261" s="1">
        <f t="shared" ref="E261:F261" si="38">SUM(E244:E246)</f>
        <v>1463</v>
      </c>
      <c r="F261" s="1">
        <f t="shared" si="38"/>
        <v>1436</v>
      </c>
      <c r="G261" s="1">
        <f>SUM(G244:G246)</f>
        <v>1471</v>
      </c>
      <c r="H261" s="1">
        <f>SUM(H244:H246)</f>
        <v>1417.1738</v>
      </c>
      <c r="J261" s="18">
        <f t="shared" si="22"/>
        <v>-53.826199999999972</v>
      </c>
      <c r="K261" s="19">
        <f t="shared" si="23"/>
        <v>-3.65915703602991E-2</v>
      </c>
    </row>
    <row r="262" spans="1:12" s="5" customFormat="1" x14ac:dyDescent="0.2">
      <c r="A262" s="1" t="s">
        <v>16</v>
      </c>
      <c r="B262" s="13"/>
      <c r="C262" s="1">
        <f t="shared" ref="C262:G262" si="39">SUM(C202:C239,C242:C243)</f>
        <v>34283</v>
      </c>
      <c r="D262" s="1">
        <f t="shared" si="39"/>
        <v>33210</v>
      </c>
      <c r="E262" s="1">
        <f t="shared" si="39"/>
        <v>33507</v>
      </c>
      <c r="F262" s="1">
        <f t="shared" si="39"/>
        <v>32896</v>
      </c>
      <c r="G262" s="1">
        <f t="shared" si="39"/>
        <v>32515</v>
      </c>
      <c r="H262" s="1">
        <f>SUM(H202:H239,H242:H243)</f>
        <v>32908.539599999996</v>
      </c>
      <c r="I262" s="1"/>
      <c r="J262" s="18">
        <f t="shared" si="22"/>
        <v>393.53959999999643</v>
      </c>
      <c r="K262" s="19">
        <f t="shared" si="23"/>
        <v>1.2103324619406318E-2</v>
      </c>
      <c r="L262" s="2"/>
    </row>
    <row r="263" spans="1:12" x14ac:dyDescent="0.2">
      <c r="A263" s="1" t="s">
        <v>212</v>
      </c>
      <c r="C263" s="8">
        <v>99</v>
      </c>
      <c r="D263" s="8">
        <v>90</v>
      </c>
      <c r="E263" s="36">
        <v>108</v>
      </c>
      <c r="F263" s="36">
        <v>75</v>
      </c>
      <c r="G263" s="36">
        <f>108+13</f>
        <v>121</v>
      </c>
      <c r="H263" s="36">
        <v>11.1646</v>
      </c>
      <c r="I263" s="8"/>
      <c r="J263" s="18"/>
      <c r="K263" s="19"/>
    </row>
    <row r="264" spans="1:12" x14ac:dyDescent="0.2">
      <c r="A264" s="3" t="s">
        <v>11</v>
      </c>
      <c r="C264" s="3">
        <f t="shared" ref="C264" si="40">SUM(C259:C263)</f>
        <v>42195</v>
      </c>
      <c r="D264" s="3">
        <f t="shared" ref="D264" si="41">SUM(D259:D263)</f>
        <v>40543</v>
      </c>
      <c r="E264" s="3">
        <f t="shared" ref="E264:F264" si="42">SUM(E259:E263)</f>
        <v>40818</v>
      </c>
      <c r="F264" s="3">
        <f t="shared" si="42"/>
        <v>40111</v>
      </c>
      <c r="G264" s="3">
        <f t="shared" ref="G264:H264" si="43">SUM(G259:G263)</f>
        <v>39671</v>
      </c>
      <c r="H264" s="3">
        <f t="shared" si="43"/>
        <v>39876.634799999993</v>
      </c>
      <c r="I264" s="3"/>
      <c r="J264" s="20">
        <f t="shared" si="22"/>
        <v>205.63479999999254</v>
      </c>
      <c r="K264" s="21">
        <f t="shared" si="23"/>
        <v>5.1835043230569573E-3</v>
      </c>
      <c r="L264" s="5"/>
    </row>
    <row r="265" spans="1:12" x14ac:dyDescent="0.2">
      <c r="B265" s="14"/>
      <c r="C265" s="3"/>
      <c r="J265" s="18" t="str">
        <f t="shared" si="22"/>
        <v/>
      </c>
      <c r="K265" s="19" t="str">
        <f t="shared" si="23"/>
        <v/>
      </c>
    </row>
    <row r="266" spans="1:12" x14ac:dyDescent="0.2">
      <c r="A266" s="1" t="s">
        <v>19</v>
      </c>
      <c r="B266" s="16"/>
      <c r="C266" s="1">
        <f t="shared" ref="C266" si="44">C251+C259</f>
        <v>627168</v>
      </c>
      <c r="D266" s="1">
        <f t="shared" ref="D266" si="45">D251+D259</f>
        <v>615477</v>
      </c>
      <c r="E266" s="1">
        <f t="shared" ref="E266:F266" si="46">E251+E259</f>
        <v>612752</v>
      </c>
      <c r="F266" s="1">
        <f t="shared" si="46"/>
        <v>581227</v>
      </c>
      <c r="G266" s="1">
        <f t="shared" ref="G266:H266" si="47">G251+G259</f>
        <v>542781</v>
      </c>
      <c r="H266" s="1">
        <f t="shared" si="47"/>
        <v>530675.19919999992</v>
      </c>
      <c r="J266" s="18">
        <f t="shared" si="22"/>
        <v>-12105.800800000085</v>
      </c>
      <c r="K266" s="19">
        <f t="shared" si="23"/>
        <v>-2.2303287697985164E-2</v>
      </c>
    </row>
    <row r="267" spans="1:12" x14ac:dyDescent="0.2">
      <c r="A267" s="1" t="s">
        <v>20</v>
      </c>
      <c r="C267" s="1">
        <f t="shared" ref="C267" si="48">C252</f>
        <v>548216</v>
      </c>
      <c r="D267" s="1">
        <f t="shared" ref="D267" si="49">D252</f>
        <v>538711</v>
      </c>
      <c r="E267" s="1">
        <f t="shared" ref="E267:F267" si="50">E252</f>
        <v>522826</v>
      </c>
      <c r="F267" s="1">
        <f t="shared" si="50"/>
        <v>483663</v>
      </c>
      <c r="G267" s="1">
        <f t="shared" ref="G267:H267" si="51">G252</f>
        <v>436497</v>
      </c>
      <c r="H267" s="1">
        <f t="shared" si="51"/>
        <v>412387.71970000007</v>
      </c>
      <c r="J267" s="18">
        <f t="shared" si="22"/>
        <v>-24109.280299999926</v>
      </c>
      <c r="K267" s="19">
        <f t="shared" si="23"/>
        <v>-5.5233553266116203E-2</v>
      </c>
    </row>
    <row r="268" spans="1:12" x14ac:dyDescent="0.2">
      <c r="A268" s="1" t="s">
        <v>21</v>
      </c>
      <c r="C268" s="1">
        <f t="shared" ref="C268:C271" si="52">C253+C260</f>
        <v>447585</v>
      </c>
      <c r="D268" s="1">
        <f t="shared" ref="D268" si="53">D253+D260</f>
        <v>424707</v>
      </c>
      <c r="E268" s="1">
        <f t="shared" ref="E268:F268" si="54">E253+E260</f>
        <v>410479</v>
      </c>
      <c r="F268" s="1">
        <f t="shared" si="54"/>
        <v>380075</v>
      </c>
      <c r="G268" s="1">
        <f t="shared" ref="G268:H268" si="55">G253+G260</f>
        <v>373460</v>
      </c>
      <c r="H268" s="1">
        <f t="shared" si="55"/>
        <v>381164.57259999996</v>
      </c>
      <c r="J268" s="18">
        <f t="shared" si="22"/>
        <v>7704.5725999999559</v>
      </c>
      <c r="K268" s="19">
        <f t="shared" si="23"/>
        <v>2.0630248487120324E-2</v>
      </c>
    </row>
    <row r="269" spans="1:12" x14ac:dyDescent="0.2">
      <c r="A269" s="1" t="s">
        <v>22</v>
      </c>
      <c r="C269" s="1">
        <f t="shared" si="52"/>
        <v>366158</v>
      </c>
      <c r="D269" s="1">
        <f t="shared" ref="D269" si="56">D254+D261</f>
        <v>358402</v>
      </c>
      <c r="E269" s="1">
        <f t="shared" ref="E269:F269" si="57">E254+E261</f>
        <v>359768</v>
      </c>
      <c r="F269" s="1">
        <f t="shared" si="57"/>
        <v>350548</v>
      </c>
      <c r="G269" s="1">
        <f t="shared" ref="G269:H269" si="58">G254+G261</f>
        <v>335922</v>
      </c>
      <c r="H269" s="1">
        <f t="shared" si="58"/>
        <v>330259.60189999995</v>
      </c>
      <c r="J269" s="18">
        <f t="shared" si="22"/>
        <v>-5662.3981000000495</v>
      </c>
      <c r="K269" s="19">
        <f t="shared" si="23"/>
        <v>-1.6856288364560969E-2</v>
      </c>
    </row>
    <row r="270" spans="1:12" s="5" customFormat="1" x14ac:dyDescent="0.2">
      <c r="A270" s="1" t="s">
        <v>23</v>
      </c>
      <c r="B270" s="13"/>
      <c r="C270" s="1">
        <f t="shared" si="52"/>
        <v>129631</v>
      </c>
      <c r="D270" s="1">
        <f t="shared" ref="D270" si="59">D255+D262</f>
        <v>128997</v>
      </c>
      <c r="E270" s="1">
        <f t="shared" ref="E270:F270" si="60">E255+E262</f>
        <v>128042</v>
      </c>
      <c r="F270" s="1">
        <f t="shared" si="60"/>
        <v>123960</v>
      </c>
      <c r="G270" s="1">
        <f t="shared" ref="G270:H270" si="61">G255+G262</f>
        <v>116464</v>
      </c>
      <c r="H270" s="1">
        <f t="shared" si="61"/>
        <v>115895.53959999999</v>
      </c>
      <c r="I270" s="1"/>
      <c r="J270" s="18">
        <f t="shared" si="22"/>
        <v>-568.46040000001085</v>
      </c>
      <c r="K270" s="19">
        <f t="shared" si="23"/>
        <v>-4.8809967028438902E-3</v>
      </c>
      <c r="L270" s="2"/>
    </row>
    <row r="271" spans="1:12" x14ac:dyDescent="0.2">
      <c r="A271" s="1" t="s">
        <v>24</v>
      </c>
      <c r="C271" s="1">
        <f t="shared" si="52"/>
        <v>4334</v>
      </c>
      <c r="D271" s="1">
        <f t="shared" ref="D271" si="62">D256+D263</f>
        <v>4092</v>
      </c>
      <c r="E271" s="1">
        <f t="shared" ref="E271:F271" si="63">E256+E263</f>
        <v>4252</v>
      </c>
      <c r="F271" s="1">
        <f t="shared" si="63"/>
        <v>4520</v>
      </c>
      <c r="G271" s="1">
        <f>G256+G263</f>
        <v>6481</v>
      </c>
      <c r="H271" s="1">
        <f>H256+H263</f>
        <v>11.1646</v>
      </c>
      <c r="J271" s="18"/>
      <c r="K271" s="19"/>
    </row>
    <row r="272" spans="1:12" x14ac:dyDescent="0.2">
      <c r="A272" s="3" t="s">
        <v>12</v>
      </c>
      <c r="C272" s="3">
        <f t="shared" ref="C272" si="64">SUM(C266:C271)</f>
        <v>2123092</v>
      </c>
      <c r="D272" s="3">
        <f t="shared" ref="D272" si="65">SUM(D266:D271)</f>
        <v>2070386</v>
      </c>
      <c r="E272" s="3">
        <f t="shared" ref="E272:F272" si="66">SUM(E266:E271)</f>
        <v>2038119</v>
      </c>
      <c r="F272" s="3">
        <f t="shared" si="66"/>
        <v>1923993</v>
      </c>
      <c r="G272" s="3">
        <f t="shared" ref="G272:H272" si="67">SUM(G266:G271)</f>
        <v>1811605</v>
      </c>
      <c r="H272" s="3">
        <f t="shared" si="67"/>
        <v>1770393.7975999999</v>
      </c>
      <c r="I272" s="3"/>
      <c r="J272" s="20">
        <f t="shared" si="22"/>
        <v>-41211.202400000067</v>
      </c>
      <c r="K272" s="21">
        <f t="shared" si="23"/>
        <v>-2.27484481440491E-2</v>
      </c>
      <c r="L272" s="5"/>
    </row>
    <row r="273" spans="1:11" x14ac:dyDescent="0.2">
      <c r="K273" s="21"/>
    </row>
    <row r="274" spans="1:11" x14ac:dyDescent="0.2">
      <c r="A274" s="3" t="s">
        <v>281</v>
      </c>
    </row>
  </sheetData>
  <mergeCells count="2">
    <mergeCell ref="J2:K2"/>
    <mergeCell ref="A1:L1"/>
  </mergeCells>
  <phoneticPr fontId="0" type="noConversion"/>
  <conditionalFormatting sqref="B4:B247 A4:A248">
    <cfRule type="expression" dxfId="9" priority="2">
      <formula>$B4&lt;&gt;""</formula>
    </cfRule>
  </conditionalFormatting>
  <printOptions horizontalCentered="1"/>
  <pageMargins left="0.25" right="0.25" top="0.5" bottom="0.75" header="0.25" footer="0.25"/>
  <pageSetup scale="7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200" max="16383" man="1"/>
  </rowBreaks>
  <ignoredErrors>
    <ignoredError sqref="C2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27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5" sqref="P15"/>
    </sheetView>
  </sheetViews>
  <sheetFormatPr defaultRowHeight="12.75" x14ac:dyDescent="0.2"/>
  <cols>
    <col min="1" max="1" width="16" style="1" customWidth="1"/>
    <col min="2" max="2" width="5.5703125" style="13" customWidth="1"/>
    <col min="3" max="8" width="9.140625" style="2" customWidth="1"/>
    <col min="9" max="9" width="2.7109375" style="2" customWidth="1"/>
    <col min="10" max="11" width="8.7109375" style="2" customWidth="1"/>
    <col min="12" max="12" width="10.140625" style="2" bestFit="1" customWidth="1"/>
    <col min="13" max="16384" width="9.140625" style="2"/>
  </cols>
  <sheetData>
    <row r="1" spans="1:12" ht="15" x14ac:dyDescent="0.25">
      <c r="A1" s="41" t="s">
        <v>279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3.5" customHeight="1" x14ac:dyDescent="0.2">
      <c r="A2" s="6" t="s">
        <v>0</v>
      </c>
      <c r="B2" s="11" t="s">
        <v>18</v>
      </c>
      <c r="C2" s="29">
        <v>2014</v>
      </c>
      <c r="D2" s="29">
        <v>2015</v>
      </c>
      <c r="E2" s="29">
        <v>2016</v>
      </c>
      <c r="F2" s="29">
        <v>2017</v>
      </c>
      <c r="G2" s="29">
        <v>2018</v>
      </c>
      <c r="H2" s="29">
        <v>2019</v>
      </c>
      <c r="I2" s="29"/>
      <c r="J2" s="43" t="s">
        <v>265</v>
      </c>
      <c r="K2" s="43"/>
      <c r="L2" s="44" t="s">
        <v>266</v>
      </c>
    </row>
    <row r="3" spans="1:12" x14ac:dyDescent="0.2">
      <c r="A3" s="4"/>
      <c r="B3" s="12"/>
      <c r="C3" s="26"/>
      <c r="D3" s="26"/>
      <c r="E3" s="26"/>
      <c r="F3" s="26"/>
      <c r="G3" s="26"/>
      <c r="H3" s="26"/>
      <c r="I3" s="26"/>
      <c r="J3" s="26"/>
      <c r="K3" s="26"/>
    </row>
    <row r="4" spans="1:12" x14ac:dyDescent="0.2">
      <c r="A4" s="1" t="s">
        <v>26</v>
      </c>
      <c r="B4" s="13" t="str">
        <f>IF(OR('Average Weekday'!B4=0,'Average Weekday'!B4=""),"",'Average Weekday'!B4)</f>
        <v/>
      </c>
      <c r="C4" s="1">
        <v>21666</v>
      </c>
      <c r="D4" s="1">
        <v>22009</v>
      </c>
      <c r="E4" s="1">
        <v>21601</v>
      </c>
      <c r="F4" s="1">
        <v>21218</v>
      </c>
      <c r="G4" s="1">
        <v>20490</v>
      </c>
      <c r="H4" s="1">
        <v>21392.433799999999</v>
      </c>
      <c r="I4" s="1"/>
      <c r="J4" s="18">
        <f>IF(AND(G4=0,G4=0),"",H4-G4)</f>
        <v>902.43379999999888</v>
      </c>
      <c r="K4" s="19">
        <f>IFERROR(J4/G4,"")</f>
        <v>4.4042645192776911E-2</v>
      </c>
      <c r="L4" s="2">
        <v>22</v>
      </c>
    </row>
    <row r="5" spans="1:12" x14ac:dyDescent="0.2">
      <c r="A5" s="1" t="s">
        <v>27</v>
      </c>
      <c r="B5" s="13" t="str">
        <f>IF(OR('Average Weekday'!B5=0,'Average Weekday'!B5=""),"",'Average Weekday'!B5)</f>
        <v/>
      </c>
      <c r="C5" s="1">
        <v>2018</v>
      </c>
      <c r="D5" s="1">
        <v>2088</v>
      </c>
      <c r="E5" s="1">
        <v>1926</v>
      </c>
      <c r="F5" s="1">
        <v>1805</v>
      </c>
      <c r="G5" s="1">
        <v>1856</v>
      </c>
      <c r="H5" s="1">
        <v>2015.8911000000001</v>
      </c>
      <c r="I5" s="1"/>
      <c r="J5" s="18">
        <f t="shared" ref="J5:J68" si="0">IF(AND(G5=0,G5=0),"",H5-G5)</f>
        <v>159.89110000000005</v>
      </c>
      <c r="K5" s="19">
        <f t="shared" ref="K5:K68" si="1">IFERROR(J5/G5,"")</f>
        <v>8.6148221982758649E-2</v>
      </c>
      <c r="L5" s="2">
        <v>156</v>
      </c>
    </row>
    <row r="6" spans="1:12" x14ac:dyDescent="0.2">
      <c r="A6" s="1" t="s">
        <v>28</v>
      </c>
      <c r="B6" s="13" t="str">
        <f>IF(OR('Average Weekday'!B6=0,'Average Weekday'!B6=""),"",'Average Weekday'!B6)</f>
        <v/>
      </c>
      <c r="C6" s="1">
        <v>18505</v>
      </c>
      <c r="D6" s="1">
        <v>17747</v>
      </c>
      <c r="E6" s="1">
        <v>16569</v>
      </c>
      <c r="F6" s="1">
        <v>16173</v>
      </c>
      <c r="G6" s="1">
        <v>16223</v>
      </c>
      <c r="H6" s="1">
        <v>17252.290099999998</v>
      </c>
      <c r="I6" s="1"/>
      <c r="J6" s="18">
        <f t="shared" si="0"/>
        <v>1029.2900999999983</v>
      </c>
      <c r="K6" s="19">
        <f t="shared" si="1"/>
        <v>6.3446347777846163E-2</v>
      </c>
      <c r="L6" s="2">
        <v>30</v>
      </c>
    </row>
    <row r="7" spans="1:12" x14ac:dyDescent="0.2">
      <c r="A7" s="1" t="s">
        <v>29</v>
      </c>
      <c r="B7" s="13" t="str">
        <f>IF(OR('Average Weekday'!B7=0,'Average Weekday'!B7=""),"",'Average Weekday'!B7)</f>
        <v/>
      </c>
      <c r="C7" s="1">
        <v>5629</v>
      </c>
      <c r="D7" s="1">
        <v>5865</v>
      </c>
      <c r="E7" s="1">
        <v>6235</v>
      </c>
      <c r="F7" s="1">
        <v>6308</v>
      </c>
      <c r="G7" s="1">
        <v>6292</v>
      </c>
      <c r="H7" s="1">
        <v>6176.5730999999996</v>
      </c>
      <c r="I7" s="1"/>
      <c r="J7" s="18">
        <f t="shared" si="0"/>
        <v>-115.42690000000039</v>
      </c>
      <c r="K7" s="19">
        <f t="shared" si="1"/>
        <v>-1.83450254291164E-2</v>
      </c>
      <c r="L7" s="2">
        <v>110</v>
      </c>
    </row>
    <row r="8" spans="1:12" x14ac:dyDescent="0.2">
      <c r="A8" s="1" t="s">
        <v>30</v>
      </c>
      <c r="B8" s="13" t="str">
        <f>IF(OR('Average Weekday'!B8=0,'Average Weekday'!B8=""),"",'Average Weekday'!B8)</f>
        <v/>
      </c>
      <c r="C8" s="1">
        <v>50420</v>
      </c>
      <c r="D8" s="1">
        <v>50297</v>
      </c>
      <c r="E8" s="1">
        <v>47748</v>
      </c>
      <c r="F8" s="1">
        <v>45584</v>
      </c>
      <c r="G8" s="1">
        <v>41246</v>
      </c>
      <c r="H8" s="1">
        <v>39536.100900000005</v>
      </c>
      <c r="I8" s="1"/>
      <c r="J8" s="18">
        <f t="shared" si="0"/>
        <v>-1709.8990999999951</v>
      </c>
      <c r="K8" s="19">
        <f t="shared" si="1"/>
        <v>-4.1456119381273214E-2</v>
      </c>
      <c r="L8" s="2">
        <v>5</v>
      </c>
    </row>
    <row r="9" spans="1:12" x14ac:dyDescent="0.2">
      <c r="A9" s="1" t="s">
        <v>31</v>
      </c>
      <c r="B9" s="13" t="str">
        <f>IF(OR('Average Weekday'!B9=0,'Average Weekday'!B9=""),"",'Average Weekday'!B9)</f>
        <v/>
      </c>
      <c r="C9" s="1">
        <v>4974</v>
      </c>
      <c r="D9" s="1">
        <v>4911</v>
      </c>
      <c r="E9" s="1">
        <v>4874</v>
      </c>
      <c r="F9" s="1">
        <v>4611</v>
      </c>
      <c r="G9" s="1">
        <v>3906</v>
      </c>
      <c r="H9" s="1">
        <v>3956.4688000000001</v>
      </c>
      <c r="I9" s="1"/>
      <c r="J9" s="18">
        <f t="shared" si="0"/>
        <v>50.468800000000101</v>
      </c>
      <c r="K9" s="19">
        <f t="shared" si="1"/>
        <v>1.2920839733742985E-2</v>
      </c>
      <c r="L9" s="2">
        <v>132</v>
      </c>
    </row>
    <row r="10" spans="1:12" x14ac:dyDescent="0.2">
      <c r="A10" s="1" t="s">
        <v>32</v>
      </c>
      <c r="B10" s="13" t="str">
        <f>IF(OR('Average Weekday'!B10=0,'Average Weekday'!B10=""),"",'Average Weekday'!B10)</f>
        <v/>
      </c>
      <c r="C10" s="1">
        <v>23130</v>
      </c>
      <c r="D10" s="1">
        <v>23494</v>
      </c>
      <c r="E10" s="1">
        <v>22245</v>
      </c>
      <c r="F10" s="1">
        <v>21529</v>
      </c>
      <c r="G10" s="1">
        <v>21247</v>
      </c>
      <c r="H10" s="1">
        <v>20767.365400000002</v>
      </c>
      <c r="I10" s="1"/>
      <c r="J10" s="18">
        <f t="shared" si="0"/>
        <v>-479.63459999999759</v>
      </c>
      <c r="K10" s="19">
        <f t="shared" si="1"/>
        <v>-2.2574226949686901E-2</v>
      </c>
      <c r="L10" s="2">
        <v>24</v>
      </c>
    </row>
    <row r="11" spans="1:12" x14ac:dyDescent="0.2">
      <c r="A11" s="1" t="s">
        <v>33</v>
      </c>
      <c r="B11" s="13" t="str">
        <f>IF(OR('Average Weekday'!B11=0,'Average Weekday'!B11=""),"",'Average Weekday'!B11)</f>
        <v/>
      </c>
      <c r="C11" s="1">
        <v>16120</v>
      </c>
      <c r="D11" s="1">
        <v>16223</v>
      </c>
      <c r="E11" s="1">
        <v>17200</v>
      </c>
      <c r="F11" s="1">
        <v>17225</v>
      </c>
      <c r="G11" s="1">
        <v>17416</v>
      </c>
      <c r="H11" s="1">
        <v>16910.204600000001</v>
      </c>
      <c r="I11" s="1"/>
      <c r="J11" s="18">
        <f t="shared" si="0"/>
        <v>-505.79539999999906</v>
      </c>
      <c r="K11" s="19">
        <f t="shared" si="1"/>
        <v>-2.9041995865870411E-2</v>
      </c>
      <c r="L11" s="2">
        <v>32</v>
      </c>
    </row>
    <row r="12" spans="1:12" x14ac:dyDescent="0.2">
      <c r="A12" s="1" t="s">
        <v>34</v>
      </c>
      <c r="B12" s="13" t="str">
        <f>IF(OR('Average Weekday'!B12=0,'Average Weekday'!B12=""),"",'Average Weekday'!B12)</f>
        <v/>
      </c>
      <c r="C12" s="1">
        <v>10401</v>
      </c>
      <c r="D12" s="1">
        <v>10041</v>
      </c>
      <c r="E12" s="1">
        <v>10001</v>
      </c>
      <c r="F12" s="1">
        <v>9636</v>
      </c>
      <c r="G12" s="1">
        <v>9442</v>
      </c>
      <c r="H12" s="1">
        <v>9293.9987000000001</v>
      </c>
      <c r="I12" s="1"/>
      <c r="J12" s="18">
        <f t="shared" si="0"/>
        <v>-148.0012999999999</v>
      </c>
      <c r="K12" s="19">
        <f t="shared" si="1"/>
        <v>-1.5674782884981985E-2</v>
      </c>
      <c r="L12" s="2">
        <v>81</v>
      </c>
    </row>
    <row r="13" spans="1:12" x14ac:dyDescent="0.2">
      <c r="A13" s="1" t="s">
        <v>35</v>
      </c>
      <c r="B13" s="13" t="str">
        <f>IF(OR('Average Weekday'!B13=0,'Average Weekday'!B13=""),"",'Average Weekday'!B13)</f>
        <v/>
      </c>
      <c r="C13" s="1">
        <v>19497</v>
      </c>
      <c r="D13" s="1">
        <v>18371</v>
      </c>
      <c r="E13" s="1">
        <v>17829</v>
      </c>
      <c r="F13" s="1">
        <v>15698</v>
      </c>
      <c r="G13" s="1">
        <v>13389</v>
      </c>
      <c r="H13" s="1">
        <v>12369.333699999999</v>
      </c>
      <c r="I13" s="1"/>
      <c r="J13" s="18">
        <f t="shared" si="0"/>
        <v>-1019.6663000000008</v>
      </c>
      <c r="K13" s="19">
        <f t="shared" si="1"/>
        <v>-7.61570169542162E-2</v>
      </c>
      <c r="L13" s="2">
        <v>50</v>
      </c>
    </row>
    <row r="14" spans="1:12" x14ac:dyDescent="0.2">
      <c r="A14" s="1" t="s">
        <v>36</v>
      </c>
      <c r="B14" s="13" t="str">
        <f>IF(OR('Average Weekday'!B14=0,'Average Weekday'!B14=""),"",'Average Weekday'!B14)</f>
        <v/>
      </c>
      <c r="C14" s="1">
        <v>5662</v>
      </c>
      <c r="D14" s="1">
        <v>6167</v>
      </c>
      <c r="E14" s="1">
        <v>6342</v>
      </c>
      <c r="F14" s="1">
        <v>6311</v>
      </c>
      <c r="G14" s="1">
        <v>6054</v>
      </c>
      <c r="H14" s="1">
        <v>6033.3577999999998</v>
      </c>
      <c r="I14" s="1"/>
      <c r="J14" s="18">
        <f t="shared" si="0"/>
        <v>-20.64220000000023</v>
      </c>
      <c r="K14" s="19">
        <f t="shared" si="1"/>
        <v>-3.4096795507103121E-3</v>
      </c>
      <c r="L14" s="2">
        <v>112</v>
      </c>
    </row>
    <row r="15" spans="1:12" x14ac:dyDescent="0.2">
      <c r="A15" s="1" t="s">
        <v>37</v>
      </c>
      <c r="B15" s="13" t="str">
        <f>IF(OR('Average Weekday'!B15=0,'Average Weekday'!B15=""),"",'Average Weekday'!B15)</f>
        <v/>
      </c>
      <c r="C15" s="1">
        <v>8299</v>
      </c>
      <c r="D15" s="1">
        <v>8354</v>
      </c>
      <c r="E15" s="1">
        <v>8082</v>
      </c>
      <c r="F15" s="1">
        <v>7296</v>
      </c>
      <c r="G15" s="1">
        <v>6477</v>
      </c>
      <c r="H15" s="1">
        <v>6125.6433999999999</v>
      </c>
      <c r="I15" s="1"/>
      <c r="J15" s="18">
        <f t="shared" si="0"/>
        <v>-351.35660000000007</v>
      </c>
      <c r="K15" s="19">
        <f t="shared" si="1"/>
        <v>-5.4246811795584389E-2</v>
      </c>
      <c r="L15" s="2">
        <v>111</v>
      </c>
    </row>
    <row r="16" spans="1:12" x14ac:dyDescent="0.2">
      <c r="A16" s="1" t="s">
        <v>38</v>
      </c>
      <c r="B16" s="13" t="str">
        <f>IF(OR('Average Weekday'!B16=0,'Average Weekday'!B16=""),"",'Average Weekday'!B16)</f>
        <v/>
      </c>
      <c r="C16" s="1">
        <v>29813</v>
      </c>
      <c r="D16" s="1">
        <v>29725</v>
      </c>
      <c r="E16" s="1">
        <v>29405</v>
      </c>
      <c r="F16" s="1">
        <v>26557</v>
      </c>
      <c r="G16" s="1">
        <v>24106</v>
      </c>
      <c r="H16" s="1">
        <v>22386.2075</v>
      </c>
      <c r="I16" s="1"/>
      <c r="J16" s="18">
        <f t="shared" si="0"/>
        <v>-1719.7924999999996</v>
      </c>
      <c r="K16" s="19">
        <f t="shared" si="1"/>
        <v>-7.134292292375341E-2</v>
      </c>
      <c r="L16" s="2">
        <v>20</v>
      </c>
    </row>
    <row r="17" spans="1:12" x14ac:dyDescent="0.2">
      <c r="A17" s="1" t="s">
        <v>39</v>
      </c>
      <c r="B17" s="13" t="str">
        <f>IF(OR('Average Weekday'!B17=0,'Average Weekday'!B17=""),"",'Average Weekday'!B17)</f>
        <v/>
      </c>
      <c r="C17" s="1">
        <v>6270</v>
      </c>
      <c r="D17" s="1">
        <v>5960</v>
      </c>
      <c r="E17" s="1">
        <v>5880</v>
      </c>
      <c r="F17" s="1">
        <v>5921</v>
      </c>
      <c r="G17" s="1">
        <v>5664</v>
      </c>
      <c r="H17" s="1">
        <v>5774.0275999999994</v>
      </c>
      <c r="I17" s="1"/>
      <c r="J17" s="18">
        <f t="shared" si="0"/>
        <v>110.02759999999944</v>
      </c>
      <c r="K17" s="19">
        <f t="shared" si="1"/>
        <v>1.9425776836158093E-2</v>
      </c>
      <c r="L17" s="2">
        <v>116</v>
      </c>
    </row>
    <row r="18" spans="1:12" x14ac:dyDescent="0.2">
      <c r="A18" s="1" t="s">
        <v>40</v>
      </c>
      <c r="B18" s="13" t="str">
        <f>IF(OR('Average Weekday'!B18=0,'Average Weekday'!B18=""),"",'Average Weekday'!B18)</f>
        <v/>
      </c>
      <c r="C18" s="1">
        <v>12709</v>
      </c>
      <c r="D18" s="1">
        <v>12452</v>
      </c>
      <c r="E18" s="1">
        <v>11188</v>
      </c>
      <c r="F18" s="1">
        <v>9974</v>
      </c>
      <c r="G18" s="1">
        <v>9346</v>
      </c>
      <c r="H18" s="1">
        <v>10597.4763</v>
      </c>
      <c r="I18" s="1"/>
      <c r="J18" s="18">
        <f t="shared" si="0"/>
        <v>1251.4763000000003</v>
      </c>
      <c r="K18" s="19">
        <f t="shared" si="1"/>
        <v>0.13390501818959985</v>
      </c>
      <c r="L18" s="2">
        <v>68</v>
      </c>
    </row>
    <row r="19" spans="1:12" x14ac:dyDescent="0.2">
      <c r="A19" s="1" t="s">
        <v>41</v>
      </c>
      <c r="B19" s="13" t="str">
        <f>IF(OR('Average Weekday'!B19=0,'Average Weekday'!B19=""),"",'Average Weekday'!B19)</f>
        <v/>
      </c>
      <c r="C19" s="1">
        <v>7759</v>
      </c>
      <c r="D19" s="1">
        <v>7762</v>
      </c>
      <c r="E19" s="1">
        <v>7141</v>
      </c>
      <c r="F19" s="1">
        <v>6517</v>
      </c>
      <c r="G19" s="1">
        <v>5943</v>
      </c>
      <c r="H19" s="1">
        <v>5822.6769999999997</v>
      </c>
      <c r="I19" s="1"/>
      <c r="J19" s="18">
        <f t="shared" si="0"/>
        <v>-120.32300000000032</v>
      </c>
      <c r="K19" s="19">
        <f t="shared" si="1"/>
        <v>-2.0246171967020079E-2</v>
      </c>
      <c r="L19" s="2">
        <v>115</v>
      </c>
    </row>
    <row r="20" spans="1:12" x14ac:dyDescent="0.2">
      <c r="A20" s="1" t="s">
        <v>42</v>
      </c>
      <c r="B20" s="13" t="str">
        <f>IF(OR('Average Weekday'!B20=0,'Average Weekday'!B20=""),"",'Average Weekday'!B20)</f>
        <v/>
      </c>
      <c r="C20" s="1">
        <v>2721</v>
      </c>
      <c r="D20" s="1">
        <v>2606</v>
      </c>
      <c r="E20" s="1">
        <v>2651</v>
      </c>
      <c r="F20" s="1">
        <v>2725</v>
      </c>
      <c r="G20" s="1">
        <v>2910</v>
      </c>
      <c r="H20" s="1">
        <v>3002.5587999999998</v>
      </c>
      <c r="I20" s="1"/>
      <c r="J20" s="18">
        <f t="shared" si="0"/>
        <v>92.558799999999792</v>
      </c>
      <c r="K20" s="19">
        <f t="shared" si="1"/>
        <v>3.180714776632295E-2</v>
      </c>
      <c r="L20" s="2">
        <v>148</v>
      </c>
    </row>
    <row r="21" spans="1:12" x14ac:dyDescent="0.2">
      <c r="A21" s="1" t="s">
        <v>43</v>
      </c>
      <c r="B21" s="13" t="str">
        <f>IF(OR('Average Weekday'!B21=0,'Average Weekday'!B21=""),"",'Average Weekday'!B21)</f>
        <v/>
      </c>
      <c r="C21" s="1">
        <v>13187</v>
      </c>
      <c r="D21" s="1">
        <v>11983</v>
      </c>
      <c r="E21" s="1">
        <v>11806</v>
      </c>
      <c r="F21" s="1">
        <v>11013</v>
      </c>
      <c r="G21" s="1">
        <v>9846</v>
      </c>
      <c r="H21" s="1">
        <v>9656.2092999999986</v>
      </c>
      <c r="I21" s="1"/>
      <c r="J21" s="18">
        <f t="shared" si="0"/>
        <v>-189.79070000000138</v>
      </c>
      <c r="K21" s="19">
        <f t="shared" si="1"/>
        <v>-1.9275919154986935E-2</v>
      </c>
      <c r="L21" s="2">
        <v>78</v>
      </c>
    </row>
    <row r="22" spans="1:12" x14ac:dyDescent="0.2">
      <c r="A22" s="1" t="s">
        <v>44</v>
      </c>
      <c r="B22" s="13" t="str">
        <f>IF(OR('Average Weekday'!B22=0,'Average Weekday'!B22=""),"",'Average Weekday'!B22)</f>
        <v/>
      </c>
      <c r="C22" s="1">
        <v>13671</v>
      </c>
      <c r="D22" s="1">
        <v>12494</v>
      </c>
      <c r="E22" s="1">
        <v>12116</v>
      </c>
      <c r="F22" s="1">
        <v>11638</v>
      </c>
      <c r="G22" s="1">
        <v>10858</v>
      </c>
      <c r="H22" s="1">
        <v>10965.2479</v>
      </c>
      <c r="I22" s="1"/>
      <c r="J22" s="18">
        <f t="shared" si="0"/>
        <v>107.2479000000003</v>
      </c>
      <c r="K22" s="19">
        <f t="shared" si="1"/>
        <v>9.8773162645054615E-3</v>
      </c>
      <c r="L22" s="2">
        <v>62</v>
      </c>
    </row>
    <row r="23" spans="1:12" x14ac:dyDescent="0.2">
      <c r="A23" s="1" t="s">
        <v>45</v>
      </c>
      <c r="B23" s="13" t="str">
        <f>IF(OR('Average Weekday'!B23=0,'Average Weekday'!B23=""),"",'Average Weekday'!B23)</f>
        <v/>
      </c>
      <c r="C23" s="1">
        <v>1799</v>
      </c>
      <c r="D23" s="1">
        <v>1841</v>
      </c>
      <c r="E23" s="1">
        <v>1808</v>
      </c>
      <c r="F23" s="1">
        <v>1873</v>
      </c>
      <c r="G23" s="1">
        <v>1768</v>
      </c>
      <c r="H23" s="1">
        <v>1816.5974999999999</v>
      </c>
      <c r="I23" s="1"/>
      <c r="J23" s="18">
        <f t="shared" si="0"/>
        <v>48.597499999999854</v>
      </c>
      <c r="K23" s="19">
        <f t="shared" si="1"/>
        <v>2.7487273755656027E-2</v>
      </c>
      <c r="L23" s="2">
        <v>158</v>
      </c>
    </row>
    <row r="24" spans="1:12" x14ac:dyDescent="0.2">
      <c r="A24" s="30" t="s">
        <v>214</v>
      </c>
      <c r="B24" s="13" t="str">
        <f>IF(OR('Average Weekday'!B24=0,'Average Weekday'!B24=""),"",'Average Weekday'!B24)</f>
        <v/>
      </c>
      <c r="C24" s="1">
        <v>637</v>
      </c>
      <c r="D24" s="1">
        <v>686</v>
      </c>
      <c r="E24" s="1">
        <v>747</v>
      </c>
      <c r="F24" s="1">
        <v>912</v>
      </c>
      <c r="G24" s="1">
        <v>1016</v>
      </c>
      <c r="H24" s="1">
        <v>1307.6462999999999</v>
      </c>
      <c r="I24" s="1"/>
      <c r="J24" s="18">
        <f t="shared" si="0"/>
        <v>291.64629999999988</v>
      </c>
      <c r="K24" s="19">
        <f t="shared" si="1"/>
        <v>0.28705344488188966</v>
      </c>
      <c r="L24" s="2">
        <v>162</v>
      </c>
    </row>
    <row r="25" spans="1:12" x14ac:dyDescent="0.2">
      <c r="A25" s="1" t="s">
        <v>46</v>
      </c>
      <c r="B25" s="13" t="str">
        <f>IF(OR('Average Weekday'!B25=0,'Average Weekday'!B25=""),"",'Average Weekday'!B25)</f>
        <v/>
      </c>
      <c r="C25" s="31">
        <v>45987</v>
      </c>
      <c r="D25" s="31">
        <v>47613</v>
      </c>
      <c r="E25" s="31">
        <v>44345</v>
      </c>
      <c r="F25" s="31">
        <v>42231</v>
      </c>
      <c r="G25" s="31">
        <v>38486</v>
      </c>
      <c r="H25" s="1">
        <v>33627.449399999998</v>
      </c>
      <c r="I25" s="1"/>
      <c r="J25" s="18">
        <f t="shared" si="0"/>
        <v>-4858.5506000000023</v>
      </c>
      <c r="K25" s="19">
        <f t="shared" si="1"/>
        <v>-0.12624202567167286</v>
      </c>
      <c r="L25" s="2">
        <v>9</v>
      </c>
    </row>
    <row r="26" spans="1:12" x14ac:dyDescent="0.2">
      <c r="A26" s="1" t="s">
        <v>47</v>
      </c>
      <c r="B26" s="13" t="str">
        <f>IF(OR('Average Weekday'!B26=0,'Average Weekday'!B26=""),"",'Average Weekday'!B26)</f>
        <v/>
      </c>
      <c r="C26" s="31">
        <v>12129</v>
      </c>
      <c r="D26" s="31">
        <v>11980</v>
      </c>
      <c r="E26" s="31">
        <v>11491</v>
      </c>
      <c r="F26" s="31">
        <v>11415</v>
      </c>
      <c r="G26" s="31">
        <v>10463</v>
      </c>
      <c r="H26" s="1">
        <v>10264.514800000001</v>
      </c>
      <c r="I26" s="1"/>
      <c r="J26" s="18">
        <f t="shared" si="0"/>
        <v>-198.48519999999917</v>
      </c>
      <c r="K26" s="19">
        <f t="shared" si="1"/>
        <v>-1.8970199751505226E-2</v>
      </c>
      <c r="L26" s="2">
        <v>73</v>
      </c>
    </row>
    <row r="27" spans="1:12" x14ac:dyDescent="0.2">
      <c r="A27" s="1" t="s">
        <v>48</v>
      </c>
      <c r="B27" s="13">
        <f>IF(OR('Average Weekday'!B27=0,'Average Weekday'!B27=""),"",'Average Weekday'!B27)</f>
        <v>2</v>
      </c>
      <c r="C27" s="1">
        <v>933</v>
      </c>
      <c r="D27" s="1">
        <v>1977</v>
      </c>
      <c r="E27" s="1">
        <v>2158</v>
      </c>
      <c r="F27" s="1">
        <v>2749</v>
      </c>
      <c r="G27" s="1">
        <v>2520</v>
      </c>
      <c r="H27" s="1">
        <v>2424.7056000000002</v>
      </c>
      <c r="I27" s="1"/>
      <c r="J27" s="18">
        <f t="shared" si="0"/>
        <v>-95.294399999999769</v>
      </c>
      <c r="K27" s="19">
        <f t="shared" si="1"/>
        <v>-3.7815238095238006E-2</v>
      </c>
      <c r="L27" s="2">
        <v>154</v>
      </c>
    </row>
    <row r="28" spans="1:12" x14ac:dyDescent="0.2">
      <c r="A28" s="1" t="s">
        <v>49</v>
      </c>
      <c r="B28" s="13" t="str">
        <f>IF(OR('Average Weekday'!B28=0,'Average Weekday'!B28=""),"",'Average Weekday'!B28)</f>
        <v/>
      </c>
      <c r="C28" s="31">
        <v>22063</v>
      </c>
      <c r="D28" s="31">
        <v>20688</v>
      </c>
      <c r="E28" s="31">
        <v>21012</v>
      </c>
      <c r="F28" s="31">
        <v>21512</v>
      </c>
      <c r="G28" s="31">
        <v>20584</v>
      </c>
      <c r="H28" s="1">
        <v>19096.025699999998</v>
      </c>
      <c r="I28" s="1"/>
      <c r="J28" s="18">
        <f t="shared" si="0"/>
        <v>-1487.9743000000017</v>
      </c>
      <c r="K28" s="19">
        <f t="shared" si="1"/>
        <v>-7.2287908083948776E-2</v>
      </c>
      <c r="L28" s="2">
        <v>28</v>
      </c>
    </row>
    <row r="29" spans="1:12" x14ac:dyDescent="0.2">
      <c r="A29" s="1" t="s">
        <v>50</v>
      </c>
      <c r="B29" s="13" t="str">
        <f>IF(OR('Average Weekday'!B29=0,'Average Weekday'!B29=""),"",'Average Weekday'!B29)</f>
        <v/>
      </c>
      <c r="C29" s="31">
        <v>407</v>
      </c>
      <c r="D29" s="31">
        <v>290</v>
      </c>
      <c r="E29" s="31">
        <v>306</v>
      </c>
      <c r="F29" s="31">
        <v>302</v>
      </c>
      <c r="G29" s="31">
        <v>331</v>
      </c>
      <c r="H29" s="1">
        <v>340.75290000000001</v>
      </c>
      <c r="I29" s="1"/>
      <c r="J29" s="18">
        <f t="shared" si="0"/>
        <v>9.752900000000011</v>
      </c>
      <c r="K29" s="19">
        <f t="shared" si="1"/>
        <v>2.9464954682779491E-2</v>
      </c>
      <c r="L29" s="2">
        <v>170</v>
      </c>
    </row>
    <row r="30" spans="1:12" x14ac:dyDescent="0.2">
      <c r="A30" s="1" t="s">
        <v>51</v>
      </c>
      <c r="B30" s="13" t="str">
        <f>IF(OR('Average Weekday'!B30=0,'Average Weekday'!B30=""),"",'Average Weekday'!B30)</f>
        <v/>
      </c>
      <c r="C30" s="1">
        <v>42179</v>
      </c>
      <c r="D30" s="1">
        <v>38512</v>
      </c>
      <c r="E30" s="1">
        <v>36216</v>
      </c>
      <c r="F30" s="1">
        <v>32701</v>
      </c>
      <c r="G30" s="1">
        <v>30797</v>
      </c>
      <c r="H30" s="1">
        <v>30696.588499999998</v>
      </c>
      <c r="I30" s="1"/>
      <c r="J30" s="18">
        <f t="shared" si="0"/>
        <v>-100.41150000000198</v>
      </c>
      <c r="K30" s="19">
        <f t="shared" si="1"/>
        <v>-3.2604312108322881E-3</v>
      </c>
      <c r="L30" s="2">
        <v>10</v>
      </c>
    </row>
    <row r="31" spans="1:12" x14ac:dyDescent="0.2">
      <c r="A31" s="1" t="s">
        <v>52</v>
      </c>
      <c r="B31" s="13" t="str">
        <f>IF(OR('Average Weekday'!B31=0,'Average Weekday'!B31=""),"",'Average Weekday'!B31)</f>
        <v/>
      </c>
      <c r="C31" s="1">
        <v>4554</v>
      </c>
      <c r="D31" s="1">
        <v>4123</v>
      </c>
      <c r="E31" s="1">
        <v>3801</v>
      </c>
      <c r="F31" s="1">
        <v>3600</v>
      </c>
      <c r="G31" s="1">
        <v>3192</v>
      </c>
      <c r="H31" s="1">
        <v>2575.7241000000004</v>
      </c>
      <c r="I31" s="1"/>
      <c r="J31" s="18">
        <f t="shared" si="0"/>
        <v>-616.27589999999964</v>
      </c>
      <c r="K31" s="19">
        <f t="shared" si="1"/>
        <v>-0.19306889097744351</v>
      </c>
      <c r="L31" s="2">
        <v>153</v>
      </c>
    </row>
    <row r="32" spans="1:12" x14ac:dyDescent="0.2">
      <c r="A32" s="1" t="s">
        <v>53</v>
      </c>
      <c r="B32" s="13" t="str">
        <f>IF(OR('Average Weekday'!B32=0,'Average Weekday'!B32=""),"",'Average Weekday'!B32)</f>
        <v/>
      </c>
      <c r="C32" s="1">
        <v>13106</v>
      </c>
      <c r="D32" s="1">
        <v>12161</v>
      </c>
      <c r="E32" s="1">
        <v>11716</v>
      </c>
      <c r="F32" s="1">
        <v>11113</v>
      </c>
      <c r="G32" s="1">
        <v>10601</v>
      </c>
      <c r="H32" s="1">
        <v>10518.4681</v>
      </c>
      <c r="I32" s="1"/>
      <c r="J32" s="18">
        <f t="shared" si="0"/>
        <v>-82.531899999999951</v>
      </c>
      <c r="K32" s="19">
        <f t="shared" si="1"/>
        <v>-7.7852938402037499E-3</v>
      </c>
      <c r="L32" s="2">
        <v>70</v>
      </c>
    </row>
    <row r="33" spans="1:12" x14ac:dyDescent="0.2">
      <c r="A33" s="30" t="s">
        <v>217</v>
      </c>
      <c r="B33" s="13" t="str">
        <f>IF(OR('Average Weekday'!B33=0,'Average Weekday'!B33=""),"",'Average Weekday'!B33)</f>
        <v/>
      </c>
      <c r="C33" s="1">
        <v>44385</v>
      </c>
      <c r="D33" s="1">
        <v>44980</v>
      </c>
      <c r="E33" s="1">
        <v>44282</v>
      </c>
      <c r="F33" s="1">
        <v>41823</v>
      </c>
      <c r="G33" s="1">
        <v>39175</v>
      </c>
      <c r="H33" s="1">
        <v>38484.384399999995</v>
      </c>
      <c r="I33" s="1"/>
      <c r="J33" s="18">
        <f t="shared" si="0"/>
        <v>-690.61560000000463</v>
      </c>
      <c r="K33" s="19">
        <f t="shared" si="1"/>
        <v>-1.7628987874920347E-2</v>
      </c>
      <c r="L33" s="2">
        <v>7</v>
      </c>
    </row>
    <row r="34" spans="1:12" x14ac:dyDescent="0.2">
      <c r="A34" s="1" t="s">
        <v>54</v>
      </c>
      <c r="B34" s="13" t="str">
        <f>IF(OR('Average Weekday'!B34=0,'Average Weekday'!B34=""),"",'Average Weekday'!B34)</f>
        <v/>
      </c>
      <c r="C34" s="1">
        <v>7766</v>
      </c>
      <c r="D34" s="1">
        <v>7120</v>
      </c>
      <c r="E34" s="1">
        <v>6965</v>
      </c>
      <c r="F34" s="1">
        <v>6310</v>
      </c>
      <c r="G34" s="1">
        <v>5509</v>
      </c>
      <c r="H34" s="1">
        <v>5242.6208999999999</v>
      </c>
      <c r="I34" s="1"/>
      <c r="J34" s="18">
        <f t="shared" si="0"/>
        <v>-266.37910000000011</v>
      </c>
      <c r="K34" s="19">
        <f t="shared" si="1"/>
        <v>-4.8353439825739718E-2</v>
      </c>
      <c r="L34" s="2">
        <v>121</v>
      </c>
    </row>
    <row r="35" spans="1:12" x14ac:dyDescent="0.2">
      <c r="A35" s="33" t="s">
        <v>226</v>
      </c>
      <c r="B35" s="13">
        <f>IF(OR('Average Weekday'!B35=0,'Average Weekday'!B35=""),"",'Average Weekday'!B35)</f>
        <v>7</v>
      </c>
      <c r="C35" s="1">
        <v>60838</v>
      </c>
      <c r="D35" s="1">
        <v>58186</v>
      </c>
      <c r="E35" s="1">
        <v>54891</v>
      </c>
      <c r="F35" s="1">
        <v>52719</v>
      </c>
      <c r="G35" s="1">
        <v>50493</v>
      </c>
      <c r="H35" s="1">
        <v>48997.002100000005</v>
      </c>
      <c r="I35" s="1"/>
      <c r="J35" s="18">
        <f t="shared" si="0"/>
        <v>-1495.9978999999948</v>
      </c>
      <c r="K35" s="19">
        <f t="shared" si="1"/>
        <v>-2.962782761966995E-2</v>
      </c>
      <c r="L35" s="2">
        <v>3</v>
      </c>
    </row>
    <row r="36" spans="1:12" x14ac:dyDescent="0.2">
      <c r="A36" s="1" t="s">
        <v>55</v>
      </c>
      <c r="B36" s="13" t="str">
        <f>IF(OR('Average Weekday'!B36=0,'Average Weekday'!B36=""),"",'Average Weekday'!B36)</f>
        <v/>
      </c>
      <c r="C36" s="1">
        <v>13880</v>
      </c>
      <c r="D36" s="1">
        <v>13259</v>
      </c>
      <c r="E36" s="1">
        <v>12742</v>
      </c>
      <c r="F36" s="1">
        <v>11522</v>
      </c>
      <c r="G36" s="1">
        <v>10807</v>
      </c>
      <c r="H36" s="1">
        <v>10529.8418</v>
      </c>
      <c r="I36" s="1"/>
      <c r="J36" s="18">
        <f t="shared" si="0"/>
        <v>-277.15819999999985</v>
      </c>
      <c r="K36" s="19">
        <f t="shared" si="1"/>
        <v>-2.5646173776256116E-2</v>
      </c>
      <c r="L36" s="2">
        <v>69</v>
      </c>
    </row>
    <row r="37" spans="1:12" x14ac:dyDescent="0.2">
      <c r="A37" s="1" t="s">
        <v>56</v>
      </c>
      <c r="B37" s="13" t="str">
        <f>IF(OR('Average Weekday'!B37=0,'Average Weekday'!B37=""),"",'Average Weekday'!B37)</f>
        <v/>
      </c>
      <c r="C37" s="1">
        <v>4451</v>
      </c>
      <c r="D37" s="1">
        <v>4287</v>
      </c>
      <c r="E37" s="1">
        <v>4378</v>
      </c>
      <c r="F37" s="1">
        <v>4469</v>
      </c>
      <c r="G37" s="1">
        <v>4089</v>
      </c>
      <c r="H37" s="1">
        <v>4030.1977999999999</v>
      </c>
      <c r="I37" s="1"/>
      <c r="J37" s="18">
        <f t="shared" si="0"/>
        <v>-58.802200000000084</v>
      </c>
      <c r="K37" s="19">
        <f t="shared" si="1"/>
        <v>-1.4380582049400853E-2</v>
      </c>
      <c r="L37" s="2">
        <v>130</v>
      </c>
    </row>
    <row r="38" spans="1:12" x14ac:dyDescent="0.2">
      <c r="A38" s="1" t="s">
        <v>57</v>
      </c>
      <c r="B38" s="13" t="str">
        <f>IF(OR('Average Weekday'!B38=0,'Average Weekday'!B38=""),"",'Average Weekday'!B38)</f>
        <v/>
      </c>
      <c r="C38" s="1">
        <v>13014</v>
      </c>
      <c r="D38" s="1">
        <v>12333</v>
      </c>
      <c r="E38" s="1">
        <v>11928</v>
      </c>
      <c r="F38" s="1">
        <v>11213</v>
      </c>
      <c r="G38" s="1">
        <v>10245</v>
      </c>
      <c r="H38" s="1">
        <v>10498.483700000001</v>
      </c>
      <c r="I38" s="1"/>
      <c r="J38" s="18">
        <f t="shared" si="0"/>
        <v>253.48370000000068</v>
      </c>
      <c r="K38" s="19">
        <f t="shared" si="1"/>
        <v>2.4742186432406117E-2</v>
      </c>
      <c r="L38" s="2">
        <v>71</v>
      </c>
    </row>
    <row r="39" spans="1:12" x14ac:dyDescent="0.2">
      <c r="A39" s="1" t="s">
        <v>58</v>
      </c>
      <c r="B39" s="13" t="str">
        <f>IF(OR('Average Weekday'!B39=0,'Average Weekday'!B39=""),"",'Average Weekday'!B39)</f>
        <v/>
      </c>
      <c r="C39" s="1">
        <v>14449</v>
      </c>
      <c r="D39" s="1">
        <v>14017</v>
      </c>
      <c r="E39" s="1">
        <v>13820</v>
      </c>
      <c r="F39" s="1">
        <v>12952</v>
      </c>
      <c r="G39" s="1">
        <v>11966</v>
      </c>
      <c r="H39" s="1">
        <v>11369.7189</v>
      </c>
      <c r="I39" s="1"/>
      <c r="J39" s="18">
        <f t="shared" si="0"/>
        <v>-596.28110000000015</v>
      </c>
      <c r="K39" s="19">
        <f t="shared" si="1"/>
        <v>-4.9831280294166821E-2</v>
      </c>
      <c r="L39" s="2">
        <v>59</v>
      </c>
    </row>
    <row r="40" spans="1:12" x14ac:dyDescent="0.2">
      <c r="A40" s="1" t="s">
        <v>59</v>
      </c>
      <c r="B40" s="13" t="str">
        <f>IF(OR('Average Weekday'!B40=0,'Average Weekday'!B40=""),"",'Average Weekday'!B40)</f>
        <v/>
      </c>
      <c r="C40" s="1">
        <v>11705</v>
      </c>
      <c r="D40" s="1">
        <v>11129</v>
      </c>
      <c r="E40" s="1">
        <v>10427</v>
      </c>
      <c r="F40" s="1">
        <v>9544</v>
      </c>
      <c r="G40" s="1">
        <v>9000</v>
      </c>
      <c r="H40" s="1">
        <v>8650.3027000000002</v>
      </c>
      <c r="I40" s="1"/>
      <c r="J40" s="18">
        <f t="shared" si="0"/>
        <v>-349.69729999999981</v>
      </c>
      <c r="K40" s="19">
        <f t="shared" si="1"/>
        <v>-3.8855255555555537E-2</v>
      </c>
      <c r="L40" s="2">
        <v>89</v>
      </c>
    </row>
    <row r="41" spans="1:12" x14ac:dyDescent="0.2">
      <c r="A41" s="1" t="s">
        <v>60</v>
      </c>
      <c r="B41" s="13" t="str">
        <f>IF(OR('Average Weekday'!B41=0,'Average Weekday'!B41=""),"",'Average Weekday'!B41)</f>
        <v/>
      </c>
      <c r="C41" s="1">
        <v>7338</v>
      </c>
      <c r="D41" s="1">
        <v>7623</v>
      </c>
      <c r="E41" s="1">
        <v>8189</v>
      </c>
      <c r="F41" s="1">
        <v>8034</v>
      </c>
      <c r="G41" s="1">
        <v>7864</v>
      </c>
      <c r="H41" s="1">
        <v>8108.9696000000004</v>
      </c>
      <c r="I41" s="1"/>
      <c r="J41" s="18">
        <f t="shared" si="0"/>
        <v>244.96960000000036</v>
      </c>
      <c r="K41" s="19">
        <f t="shared" si="1"/>
        <v>3.115076297049852E-2</v>
      </c>
      <c r="L41" s="2">
        <v>92</v>
      </c>
    </row>
    <row r="42" spans="1:12" x14ac:dyDescent="0.2">
      <c r="A42" s="1" t="s">
        <v>61</v>
      </c>
      <c r="B42" s="13" t="str">
        <f>IF(OR('Average Weekday'!B42=0,'Average Weekday'!B42=""),"",'Average Weekday'!B42)</f>
        <v/>
      </c>
      <c r="C42" s="1">
        <v>11936</v>
      </c>
      <c r="D42" s="1">
        <v>11517</v>
      </c>
      <c r="E42" s="1">
        <v>11059</v>
      </c>
      <c r="F42" s="1">
        <v>10219</v>
      </c>
      <c r="G42" s="1">
        <v>9206</v>
      </c>
      <c r="H42" s="1">
        <v>9090.7479999999996</v>
      </c>
      <c r="I42" s="1"/>
      <c r="J42" s="18">
        <f t="shared" si="0"/>
        <v>-115.25200000000041</v>
      </c>
      <c r="K42" s="19">
        <f t="shared" si="1"/>
        <v>-1.2519226591353509E-2</v>
      </c>
      <c r="L42" s="2">
        <v>84</v>
      </c>
    </row>
    <row r="43" spans="1:12" x14ac:dyDescent="0.2">
      <c r="A43" s="1" t="s">
        <v>62</v>
      </c>
      <c r="B43" s="13" t="str">
        <f>IF(OR('Average Weekday'!B43=0,'Average Weekday'!B43=""),"",'Average Weekday'!B43)</f>
        <v/>
      </c>
      <c r="C43" s="1">
        <v>12620</v>
      </c>
      <c r="D43" s="1">
        <v>11973</v>
      </c>
      <c r="E43" s="1">
        <v>11594</v>
      </c>
      <c r="F43" s="1">
        <v>10808</v>
      </c>
      <c r="G43" s="1">
        <v>10357</v>
      </c>
      <c r="H43" s="1">
        <v>10013.0897</v>
      </c>
      <c r="I43" s="1"/>
      <c r="J43" s="18">
        <f t="shared" si="0"/>
        <v>-343.91029999999955</v>
      </c>
      <c r="K43" s="19">
        <f t="shared" si="1"/>
        <v>-3.3205590421936812E-2</v>
      </c>
      <c r="L43" s="2">
        <v>74</v>
      </c>
    </row>
    <row r="44" spans="1:12" x14ac:dyDescent="0.2">
      <c r="A44" s="1" t="s">
        <v>63</v>
      </c>
      <c r="B44" s="13" t="str">
        <f>IF(OR('Average Weekday'!B44=0,'Average Weekday'!B44=""),"",'Average Weekday'!B44)</f>
        <v/>
      </c>
      <c r="C44" s="1">
        <v>11625</v>
      </c>
      <c r="D44" s="1">
        <v>10231</v>
      </c>
      <c r="E44" s="1">
        <v>9814</v>
      </c>
      <c r="F44" s="1">
        <v>9732</v>
      </c>
      <c r="G44" s="1">
        <v>9153</v>
      </c>
      <c r="H44" s="1">
        <v>8949.9242000000013</v>
      </c>
      <c r="I44" s="1"/>
      <c r="J44" s="18">
        <f t="shared" si="0"/>
        <v>-203.07579999999871</v>
      </c>
      <c r="K44" s="19">
        <f t="shared" si="1"/>
        <v>-2.2186802141374272E-2</v>
      </c>
      <c r="L44" s="2">
        <v>86</v>
      </c>
    </row>
    <row r="45" spans="1:12" x14ac:dyDescent="0.2">
      <c r="A45" s="1" t="s">
        <v>64</v>
      </c>
      <c r="B45" s="13" t="str">
        <f>IF(OR('Average Weekday'!B45=0,'Average Weekday'!B45=""),"",'Average Weekday'!B45)</f>
        <v/>
      </c>
      <c r="C45" s="1">
        <v>19593</v>
      </c>
      <c r="D45" s="1">
        <v>19054</v>
      </c>
      <c r="E45" s="1">
        <v>18371</v>
      </c>
      <c r="F45" s="1">
        <v>19978</v>
      </c>
      <c r="G45" s="1">
        <v>18640</v>
      </c>
      <c r="H45" s="1">
        <v>18231.503100000002</v>
      </c>
      <c r="I45" s="1"/>
      <c r="J45" s="18">
        <f t="shared" si="0"/>
        <v>-408.49689999999828</v>
      </c>
      <c r="K45" s="19">
        <f t="shared" si="1"/>
        <v>-2.1915069742489177E-2</v>
      </c>
      <c r="L45" s="2">
        <v>29</v>
      </c>
    </row>
    <row r="46" spans="1:12" x14ac:dyDescent="0.2">
      <c r="A46" s="1" t="s">
        <v>65</v>
      </c>
      <c r="B46" s="13" t="str">
        <f>IF(OR('Average Weekday'!B46=0,'Average Weekday'!B46=""),"",'Average Weekday'!B46)</f>
        <v/>
      </c>
      <c r="C46" s="1">
        <v>6949</v>
      </c>
      <c r="D46" s="1">
        <v>7396</v>
      </c>
      <c r="E46" s="1">
        <v>7424</v>
      </c>
      <c r="F46" s="1">
        <v>7123</v>
      </c>
      <c r="G46" s="1">
        <v>7353</v>
      </c>
      <c r="H46" s="1">
        <v>7145.0145000000002</v>
      </c>
      <c r="I46" s="1"/>
      <c r="J46" s="18">
        <f t="shared" si="0"/>
        <v>-207.98549999999977</v>
      </c>
      <c r="K46" s="19">
        <f t="shared" si="1"/>
        <v>-2.8285801713586262E-2</v>
      </c>
      <c r="L46" s="2">
        <v>101</v>
      </c>
    </row>
    <row r="47" spans="1:12" x14ac:dyDescent="0.2">
      <c r="A47" s="1" t="s">
        <v>66</v>
      </c>
      <c r="B47" s="13" t="str">
        <f>IF(OR('Average Weekday'!B47=0,'Average Weekday'!B47=""),"",'Average Weekday'!B47)</f>
        <v/>
      </c>
      <c r="C47" s="1">
        <v>4114</v>
      </c>
      <c r="D47" s="1">
        <v>3605</v>
      </c>
      <c r="E47" s="1">
        <v>3725</v>
      </c>
      <c r="F47" s="1">
        <v>3609</v>
      </c>
      <c r="G47" s="1">
        <v>3451</v>
      </c>
      <c r="H47" s="1">
        <v>4578.0146999999997</v>
      </c>
      <c r="I47" s="1"/>
      <c r="J47" s="18">
        <f t="shared" si="0"/>
        <v>1127.0146999999997</v>
      </c>
      <c r="K47" s="19">
        <f t="shared" si="1"/>
        <v>0.32657626774847864</v>
      </c>
      <c r="L47" s="2">
        <v>127</v>
      </c>
    </row>
    <row r="48" spans="1:12" x14ac:dyDescent="0.2">
      <c r="A48" s="1" t="s">
        <v>67</v>
      </c>
      <c r="B48" s="13" t="str">
        <f>IF(OR('Average Weekday'!B48=0,'Average Weekday'!B48=""),"",'Average Weekday'!B48)</f>
        <v/>
      </c>
      <c r="C48" s="1">
        <v>3367</v>
      </c>
      <c r="D48" s="1">
        <v>3070</v>
      </c>
      <c r="E48" s="1">
        <v>3029</v>
      </c>
      <c r="F48" s="1">
        <v>3070</v>
      </c>
      <c r="G48" s="1">
        <v>2910</v>
      </c>
      <c r="H48" s="1">
        <v>2927.8729000000003</v>
      </c>
      <c r="I48" s="1"/>
      <c r="J48" s="18">
        <f t="shared" si="0"/>
        <v>17.8729000000003</v>
      </c>
      <c r="K48" s="19">
        <f t="shared" si="1"/>
        <v>6.1418900343643643E-3</v>
      </c>
      <c r="L48" s="2">
        <v>151</v>
      </c>
    </row>
    <row r="49" spans="1:13" x14ac:dyDescent="0.2">
      <c r="A49" s="1" t="s">
        <v>68</v>
      </c>
      <c r="B49" s="13" t="str">
        <f>IF(OR('Average Weekday'!B49=0,'Average Weekday'!B49=""),"",'Average Weekday'!B49)</f>
        <v/>
      </c>
      <c r="C49" s="1">
        <v>21670</v>
      </c>
      <c r="D49" s="1">
        <v>19757</v>
      </c>
      <c r="E49" s="1">
        <v>19356</v>
      </c>
      <c r="F49" s="1">
        <v>18288</v>
      </c>
      <c r="G49" s="1">
        <v>16990</v>
      </c>
      <c r="H49" s="1">
        <v>16990.361199999999</v>
      </c>
      <c r="I49" s="1"/>
      <c r="J49" s="18">
        <f t="shared" si="0"/>
        <v>0.36119999999937136</v>
      </c>
      <c r="K49" s="19">
        <f t="shared" si="1"/>
        <v>2.1259564449639278E-5</v>
      </c>
      <c r="L49" s="2">
        <v>31</v>
      </c>
    </row>
    <row r="50" spans="1:13" x14ac:dyDescent="0.2">
      <c r="A50" s="1" t="s">
        <v>69</v>
      </c>
      <c r="B50" s="13" t="str">
        <f>IF(OR('Average Weekday'!B50=0,'Average Weekday'!B50=""),"",'Average Weekday'!B50)</f>
        <v/>
      </c>
      <c r="C50" s="1">
        <v>2926</v>
      </c>
      <c r="D50" s="1">
        <v>2898</v>
      </c>
      <c r="E50" s="1">
        <v>2963</v>
      </c>
      <c r="F50" s="1">
        <v>3075</v>
      </c>
      <c r="G50" s="1">
        <v>2967</v>
      </c>
      <c r="H50" s="1">
        <v>3123.8454000000002</v>
      </c>
      <c r="I50" s="1"/>
      <c r="J50" s="18">
        <f t="shared" si="0"/>
        <v>156.84540000000015</v>
      </c>
      <c r="K50" s="19">
        <f t="shared" si="1"/>
        <v>5.2863296258847371E-2</v>
      </c>
      <c r="L50" s="2">
        <v>146</v>
      </c>
    </row>
    <row r="51" spans="1:13" x14ac:dyDescent="0.2">
      <c r="A51" s="1" t="s">
        <v>70</v>
      </c>
      <c r="B51" s="13" t="str">
        <f>IF(OR('Average Weekday'!B51=0,'Average Weekday'!B51=""),"",'Average Weekday'!B51)</f>
        <v/>
      </c>
      <c r="C51" s="1">
        <v>6268</v>
      </c>
      <c r="D51" s="1">
        <v>6794</v>
      </c>
      <c r="E51" s="1">
        <v>7113</v>
      </c>
      <c r="F51" s="1">
        <v>7938</v>
      </c>
      <c r="G51" s="1">
        <v>8475</v>
      </c>
      <c r="H51" s="1">
        <v>8523.2775999999994</v>
      </c>
      <c r="I51" s="1"/>
      <c r="J51" s="18">
        <f t="shared" si="0"/>
        <v>48.277599999999438</v>
      </c>
      <c r="K51" s="19">
        <f t="shared" si="1"/>
        <v>5.6964719764011134E-3</v>
      </c>
      <c r="L51" s="2">
        <v>90</v>
      </c>
    </row>
    <row r="52" spans="1:13" x14ac:dyDescent="0.2">
      <c r="A52" s="1" t="s">
        <v>71</v>
      </c>
      <c r="B52" s="13" t="str">
        <f>IF(OR('Average Weekday'!B52=0,'Average Weekday'!B52=""),"",'Average Weekday'!B52)</f>
        <v/>
      </c>
      <c r="C52" s="1">
        <v>4487</v>
      </c>
      <c r="D52" s="1">
        <v>4280</v>
      </c>
      <c r="E52" s="1">
        <v>4060</v>
      </c>
      <c r="F52" s="1">
        <v>3915</v>
      </c>
      <c r="G52" s="1">
        <v>3662</v>
      </c>
      <c r="H52" s="1">
        <v>3444.0769</v>
      </c>
      <c r="I52" s="1"/>
      <c r="J52" s="18">
        <f t="shared" si="0"/>
        <v>-217.92309999999998</v>
      </c>
      <c r="K52" s="19">
        <f t="shared" si="1"/>
        <v>-5.950931185144729E-2</v>
      </c>
      <c r="L52" s="2">
        <v>138</v>
      </c>
    </row>
    <row r="53" spans="1:13" x14ac:dyDescent="0.2">
      <c r="A53" s="1" t="s">
        <v>240</v>
      </c>
      <c r="B53" s="13">
        <f>IF(OR('Average Weekday'!B53=0,'Average Weekday'!B53=""),"",'Average Weekday'!B53)</f>
        <v>13</v>
      </c>
      <c r="C53" s="1">
        <v>30683</v>
      </c>
      <c r="D53" s="1">
        <v>29733</v>
      </c>
      <c r="E53" s="1">
        <v>28801</v>
      </c>
      <c r="F53" s="1">
        <v>27908</v>
      </c>
      <c r="G53" s="1">
        <v>26542</v>
      </c>
      <c r="H53" s="1">
        <v>27865.331599999998</v>
      </c>
      <c r="I53" s="1"/>
      <c r="J53" s="18">
        <f t="shared" si="0"/>
        <v>1323.3315999999977</v>
      </c>
      <c r="K53" s="19">
        <f t="shared" si="1"/>
        <v>4.9858021249340578E-2</v>
      </c>
      <c r="L53" s="2">
        <v>12</v>
      </c>
    </row>
    <row r="54" spans="1:13" x14ac:dyDescent="0.2">
      <c r="A54" s="1" t="s">
        <v>72</v>
      </c>
      <c r="B54" s="13" t="str">
        <f>IF(OR('Average Weekday'!B54=0,'Average Weekday'!B54=""),"",'Average Weekday'!B54)</f>
        <v/>
      </c>
      <c r="C54" s="1">
        <v>10145</v>
      </c>
      <c r="D54" s="1">
        <v>10422</v>
      </c>
      <c r="E54" s="1">
        <v>9713</v>
      </c>
      <c r="F54" s="1">
        <v>9178</v>
      </c>
      <c r="G54" s="1">
        <v>8372</v>
      </c>
      <c r="H54" s="1">
        <v>7801.306700000001</v>
      </c>
      <c r="I54" s="1"/>
      <c r="J54" s="18">
        <f t="shared" si="0"/>
        <v>-570.693299999999</v>
      </c>
      <c r="K54" s="19">
        <f t="shared" si="1"/>
        <v>-6.8166901576684064E-2</v>
      </c>
      <c r="L54" s="2">
        <v>98</v>
      </c>
    </row>
    <row r="55" spans="1:13" x14ac:dyDescent="0.2">
      <c r="A55" s="30" t="s">
        <v>215</v>
      </c>
      <c r="B55" s="13" t="str">
        <f>IF(OR('Average Weekday'!B55=0,'Average Weekday'!B55=""),"",'Average Weekday'!B55)</f>
        <v/>
      </c>
      <c r="C55" s="1">
        <v>319</v>
      </c>
      <c r="D55" s="1">
        <v>365</v>
      </c>
      <c r="E55" s="1">
        <v>359</v>
      </c>
      <c r="F55" s="1">
        <v>323</v>
      </c>
      <c r="G55" s="1">
        <v>291</v>
      </c>
      <c r="H55" s="1">
        <v>269.82659999999998</v>
      </c>
      <c r="I55" s="1"/>
      <c r="J55" s="18">
        <f t="shared" si="0"/>
        <v>-21.173400000000015</v>
      </c>
      <c r="K55" s="19">
        <f t="shared" si="1"/>
        <v>-7.2760824742268096E-2</v>
      </c>
      <c r="L55" s="2">
        <v>172</v>
      </c>
    </row>
    <row r="56" spans="1:13" x14ac:dyDescent="0.2">
      <c r="A56" s="1" t="s">
        <v>1</v>
      </c>
      <c r="B56" s="13" t="str">
        <f>IF(OR('Average Weekday'!B56=0,'Average Weekday'!B56=""),"",'Average Weekday'!B56)</f>
        <v/>
      </c>
      <c r="C56" s="31">
        <v>397</v>
      </c>
      <c r="D56" s="31">
        <v>485</v>
      </c>
      <c r="E56" s="31">
        <v>403</v>
      </c>
      <c r="F56" s="31">
        <v>429</v>
      </c>
      <c r="G56" s="31">
        <v>876</v>
      </c>
      <c r="H56" s="1">
        <v>3257.3343</v>
      </c>
      <c r="I56" s="1"/>
      <c r="J56" s="18"/>
      <c r="K56" s="19"/>
    </row>
    <row r="57" spans="1:13" s="5" customFormat="1" x14ac:dyDescent="0.2">
      <c r="A57" s="3" t="s">
        <v>5</v>
      </c>
      <c r="B57" s="13" t="str">
        <f>IF(OR('Average Weekday'!B57=0,'Average Weekday'!B57=""),"",'Average Weekday'!B57)</f>
        <v/>
      </c>
      <c r="C57" s="3">
        <f t="shared" ref="C57:H57" si="2">SUM(C4:C56)</f>
        <v>741170</v>
      </c>
      <c r="D57" s="3">
        <f t="shared" si="2"/>
        <v>722934</v>
      </c>
      <c r="E57" s="3">
        <f t="shared" ref="E57:F57" si="3">SUM(E4:E56)</f>
        <v>699845</v>
      </c>
      <c r="F57" s="3">
        <f t="shared" si="3"/>
        <v>670326</v>
      </c>
      <c r="G57" s="3">
        <f t="shared" si="2"/>
        <v>630862</v>
      </c>
      <c r="H57" s="3">
        <f t="shared" si="2"/>
        <v>620825.58800000011</v>
      </c>
      <c r="I57" s="3"/>
      <c r="J57" s="20">
        <f t="shared" si="0"/>
        <v>-10036.411999999895</v>
      </c>
      <c r="K57" s="21">
        <f t="shared" si="1"/>
        <v>-1.5909045084344747E-2</v>
      </c>
      <c r="L57" s="2"/>
    </row>
    <row r="58" spans="1:13" x14ac:dyDescent="0.2">
      <c r="B58" s="13" t="str">
        <f>IF(OR('Average Weekday'!B58=0,'Average Weekday'!B58=""),"",'Average Weekday'!B58)</f>
        <v/>
      </c>
      <c r="C58" s="1"/>
      <c r="D58" s="1"/>
      <c r="E58" s="1"/>
      <c r="F58" s="1"/>
      <c r="G58" s="1"/>
      <c r="H58" s="1"/>
      <c r="I58" s="1"/>
      <c r="J58" s="18" t="str">
        <f t="shared" si="0"/>
        <v/>
      </c>
      <c r="K58" s="19" t="str">
        <f t="shared" si="1"/>
        <v/>
      </c>
      <c r="M58" s="5"/>
    </row>
    <row r="59" spans="1:13" x14ac:dyDescent="0.2">
      <c r="A59" s="1" t="s">
        <v>180</v>
      </c>
      <c r="B59" s="13" t="str">
        <f>IF(OR('Average Weekday'!B59=0,'Average Weekday'!B59=""),"",'Average Weekday'!B59)</f>
        <v/>
      </c>
      <c r="C59" s="31">
        <v>40919</v>
      </c>
      <c r="D59" s="31">
        <v>37594</v>
      </c>
      <c r="E59" s="31">
        <v>35237</v>
      </c>
      <c r="F59" s="31">
        <v>34682</v>
      </c>
      <c r="G59" s="31">
        <v>33257</v>
      </c>
      <c r="H59" s="1">
        <v>30588.443800000001</v>
      </c>
      <c r="I59" s="1"/>
      <c r="J59" s="18">
        <f t="shared" si="0"/>
        <v>-2668.5561999999991</v>
      </c>
      <c r="K59" s="19">
        <f t="shared" si="1"/>
        <v>-8.0240436599813544E-2</v>
      </c>
      <c r="L59" s="2">
        <v>11</v>
      </c>
    </row>
    <row r="60" spans="1:13" x14ac:dyDescent="0.2">
      <c r="A60" s="1" t="s">
        <v>181</v>
      </c>
      <c r="B60" s="13" t="str">
        <f>IF(OR('Average Weekday'!B60=0,'Average Weekday'!B60=""),"",'Average Weekday'!B60)</f>
        <v/>
      </c>
      <c r="C60" s="31">
        <v>19248</v>
      </c>
      <c r="D60" s="31">
        <v>19055</v>
      </c>
      <c r="E60" s="31">
        <v>18737</v>
      </c>
      <c r="F60" s="31">
        <v>18119</v>
      </c>
      <c r="G60" s="31">
        <v>16819</v>
      </c>
      <c r="H60" s="1">
        <v>15594.0373</v>
      </c>
      <c r="I60" s="1"/>
      <c r="J60" s="18">
        <f t="shared" si="0"/>
        <v>-1224.9627</v>
      </c>
      <c r="K60" s="19">
        <f t="shared" si="1"/>
        <v>-7.2832076817884533E-2</v>
      </c>
      <c r="L60" s="2">
        <v>38</v>
      </c>
    </row>
    <row r="61" spans="1:13" x14ac:dyDescent="0.2">
      <c r="A61" s="1" t="s">
        <v>182</v>
      </c>
      <c r="B61" s="13" t="str">
        <f>IF(OR('Average Weekday'!B61=0,'Average Weekday'!B61=""),"",'Average Weekday'!B61)</f>
        <v/>
      </c>
      <c r="C61" s="31">
        <v>15357</v>
      </c>
      <c r="D61" s="31">
        <v>14235</v>
      </c>
      <c r="E61" s="31">
        <v>12866</v>
      </c>
      <c r="F61" s="31">
        <v>11881</v>
      </c>
      <c r="G61" s="31">
        <v>11468</v>
      </c>
      <c r="H61" s="1">
        <v>10911.2377</v>
      </c>
      <c r="I61" s="1"/>
      <c r="J61" s="18">
        <f t="shared" si="0"/>
        <v>-556.76230000000032</v>
      </c>
      <c r="K61" s="19">
        <f t="shared" si="1"/>
        <v>-4.8549206487617749E-2</v>
      </c>
      <c r="L61" s="2">
        <v>65</v>
      </c>
    </row>
    <row r="62" spans="1:13" x14ac:dyDescent="0.2">
      <c r="A62" s="1" t="s">
        <v>183</v>
      </c>
      <c r="B62" s="13" t="str">
        <f>IF(OR('Average Weekday'!B62=0,'Average Weekday'!B62=""),"",'Average Weekday'!B62)</f>
        <v/>
      </c>
      <c r="C62" s="31">
        <v>12527</v>
      </c>
      <c r="D62" s="31">
        <v>11931</v>
      </c>
      <c r="E62" s="31">
        <v>11444</v>
      </c>
      <c r="F62" s="31">
        <v>11453</v>
      </c>
      <c r="G62" s="31">
        <v>10546</v>
      </c>
      <c r="H62" s="1">
        <v>10324.092400000001</v>
      </c>
      <c r="I62" s="1"/>
      <c r="J62" s="18">
        <f t="shared" si="0"/>
        <v>-221.90759999999864</v>
      </c>
      <c r="K62" s="19">
        <f t="shared" si="1"/>
        <v>-2.1041873696187999E-2</v>
      </c>
      <c r="L62" s="2">
        <v>72</v>
      </c>
    </row>
    <row r="63" spans="1:13" x14ac:dyDescent="0.2">
      <c r="A63" s="1" t="s">
        <v>231</v>
      </c>
      <c r="B63" s="13">
        <f>IF(OR('Average Weekday'!B63=0,'Average Weekday'!B63=""),"",'Average Weekday'!B63)</f>
        <v>11</v>
      </c>
      <c r="C63" s="31">
        <v>23534</v>
      </c>
      <c r="D63" s="31">
        <v>23958</v>
      </c>
      <c r="E63" s="31">
        <v>22699</v>
      </c>
      <c r="F63" s="31">
        <v>21844</v>
      </c>
      <c r="G63" s="31">
        <v>22595</v>
      </c>
      <c r="H63" s="1">
        <v>21841.873100000001</v>
      </c>
      <c r="I63" s="1"/>
      <c r="J63" s="18">
        <f t="shared" si="0"/>
        <v>-753.1268999999993</v>
      </c>
      <c r="K63" s="19">
        <f t="shared" si="1"/>
        <v>-3.3331573356937344E-2</v>
      </c>
      <c r="L63" s="2">
        <v>21</v>
      </c>
    </row>
    <row r="64" spans="1:13" x14ac:dyDescent="0.2">
      <c r="A64" s="1" t="s">
        <v>184</v>
      </c>
      <c r="B64" s="13" t="str">
        <f>IF(OR('Average Weekday'!B64=0,'Average Weekday'!B64=""),"",'Average Weekday'!B64)</f>
        <v/>
      </c>
      <c r="C64" s="31">
        <v>17543</v>
      </c>
      <c r="D64" s="31">
        <v>17307</v>
      </c>
      <c r="E64" s="31">
        <v>16467</v>
      </c>
      <c r="F64" s="31">
        <v>16727</v>
      </c>
      <c r="G64" s="31">
        <v>16263</v>
      </c>
      <c r="H64" s="1">
        <v>16637.1842</v>
      </c>
      <c r="I64" s="1"/>
      <c r="J64" s="18">
        <f t="shared" si="0"/>
        <v>374.18419999999969</v>
      </c>
      <c r="K64" s="19">
        <f t="shared" si="1"/>
        <v>2.3008313349320523E-2</v>
      </c>
      <c r="L64" s="2">
        <v>33</v>
      </c>
    </row>
    <row r="65" spans="1:12" x14ac:dyDescent="0.2">
      <c r="A65" s="1" t="s">
        <v>185</v>
      </c>
      <c r="B65" s="13" t="str">
        <f>IF(OR('Average Weekday'!B65=0,'Average Weekday'!B65=""),"",'Average Weekday'!B65)</f>
        <v/>
      </c>
      <c r="C65" s="31">
        <v>3721</v>
      </c>
      <c r="D65" s="31">
        <v>3558</v>
      </c>
      <c r="E65" s="31">
        <v>3472</v>
      </c>
      <c r="F65" s="31">
        <v>3458</v>
      </c>
      <c r="G65" s="31">
        <v>3374</v>
      </c>
      <c r="H65" s="1">
        <v>3324.4008999999996</v>
      </c>
      <c r="I65" s="1"/>
      <c r="J65" s="18">
        <f t="shared" si="0"/>
        <v>-49.599100000000362</v>
      </c>
      <c r="K65" s="19">
        <f t="shared" si="1"/>
        <v>-1.4700385299348062E-2</v>
      </c>
      <c r="L65" s="2">
        <v>142</v>
      </c>
    </row>
    <row r="66" spans="1:12" x14ac:dyDescent="0.2">
      <c r="A66" s="1" t="s">
        <v>186</v>
      </c>
      <c r="B66" s="13" t="str">
        <f>IF(OR('Average Weekday'!B66=0,'Average Weekday'!B66=""),"",'Average Weekday'!B66)</f>
        <v/>
      </c>
      <c r="C66" s="31">
        <v>33108</v>
      </c>
      <c r="D66" s="31">
        <v>32359</v>
      </c>
      <c r="E66" s="31">
        <v>31882</v>
      </c>
      <c r="F66" s="31">
        <v>30112</v>
      </c>
      <c r="G66" s="31">
        <v>28220</v>
      </c>
      <c r="H66" s="1">
        <v>26810.951099999998</v>
      </c>
      <c r="I66" s="1"/>
      <c r="J66" s="18">
        <f t="shared" si="0"/>
        <v>-1409.0489000000016</v>
      </c>
      <c r="K66" s="19">
        <f t="shared" si="1"/>
        <v>-4.9930861091424576E-2</v>
      </c>
      <c r="L66" s="2">
        <v>14</v>
      </c>
    </row>
    <row r="67" spans="1:12" x14ac:dyDescent="0.2">
      <c r="A67" s="1" t="s">
        <v>187</v>
      </c>
      <c r="B67" s="13" t="str">
        <f>IF(OR('Average Weekday'!B67=0,'Average Weekday'!B67=""),"",'Average Weekday'!B67)</f>
        <v/>
      </c>
      <c r="C67" s="31">
        <v>10027</v>
      </c>
      <c r="D67" s="31">
        <v>9847</v>
      </c>
      <c r="E67" s="31">
        <v>9819</v>
      </c>
      <c r="F67" s="31">
        <v>9708</v>
      </c>
      <c r="G67" s="31">
        <v>9133</v>
      </c>
      <c r="H67" s="1">
        <v>8745.6425999999992</v>
      </c>
      <c r="I67" s="1"/>
      <c r="J67" s="18">
        <f t="shared" si="0"/>
        <v>-387.35740000000078</v>
      </c>
      <c r="K67" s="19">
        <f t="shared" si="1"/>
        <v>-4.2412942078178119E-2</v>
      </c>
      <c r="L67" s="2">
        <v>87</v>
      </c>
    </row>
    <row r="68" spans="1:12" x14ac:dyDescent="0.2">
      <c r="A68" s="1" t="s">
        <v>188</v>
      </c>
      <c r="B68" s="13" t="str">
        <f>IF(OR('Average Weekday'!B68=0,'Average Weekday'!B68=""),"",'Average Weekday'!B68)</f>
        <v/>
      </c>
      <c r="C68" s="31">
        <v>16068</v>
      </c>
      <c r="D68" s="31">
        <v>15994</v>
      </c>
      <c r="E68" s="31">
        <v>15216</v>
      </c>
      <c r="F68" s="31">
        <v>14068</v>
      </c>
      <c r="G68" s="31">
        <v>12765</v>
      </c>
      <c r="H68" s="1">
        <v>12020.3231</v>
      </c>
      <c r="I68" s="1"/>
      <c r="J68" s="18">
        <f t="shared" si="0"/>
        <v>-744.67690000000039</v>
      </c>
      <c r="K68" s="19">
        <f t="shared" si="1"/>
        <v>-5.8337399138268735E-2</v>
      </c>
      <c r="L68" s="2">
        <v>55</v>
      </c>
    </row>
    <row r="69" spans="1:12" x14ac:dyDescent="0.2">
      <c r="A69" s="33" t="s">
        <v>228</v>
      </c>
      <c r="B69" s="13" t="str">
        <f>IF(OR('Average Weekday'!B69=0,'Average Weekday'!B69=""),"",'Average Weekday'!B69)</f>
        <v/>
      </c>
      <c r="C69" s="1">
        <v>62633</v>
      </c>
      <c r="D69" s="1">
        <v>64638</v>
      </c>
      <c r="E69" s="1">
        <v>60307</v>
      </c>
      <c r="F69" s="1">
        <v>58564</v>
      </c>
      <c r="G69" s="1">
        <v>54255</v>
      </c>
      <c r="H69" s="1">
        <v>51318.467199999999</v>
      </c>
      <c r="I69" s="1"/>
      <c r="J69" s="18">
        <f t="shared" ref="J69:J131" si="4">IF(AND(G69=0,G69=0),"",H69-G69)</f>
        <v>-2936.5328000000009</v>
      </c>
      <c r="K69" s="19">
        <f t="shared" ref="K69:K131" si="5">IFERROR(J69/G69,"")</f>
        <v>-5.4124648419500522E-2</v>
      </c>
      <c r="L69" s="2">
        <v>2</v>
      </c>
    </row>
    <row r="70" spans="1:12" x14ac:dyDescent="0.2">
      <c r="A70" s="1" t="s">
        <v>189</v>
      </c>
      <c r="B70" s="13" t="str">
        <f>IF(OR('Average Weekday'!B70=0,'Average Weekday'!B70=""),"",'Average Weekday'!B70)</f>
        <v/>
      </c>
      <c r="C70" s="31">
        <v>14441</v>
      </c>
      <c r="D70" s="31">
        <v>14991</v>
      </c>
      <c r="E70" s="31">
        <v>14844</v>
      </c>
      <c r="F70" s="31">
        <v>14175</v>
      </c>
      <c r="G70" s="31">
        <v>12987</v>
      </c>
      <c r="H70" s="1">
        <v>12355.269</v>
      </c>
      <c r="I70" s="1"/>
      <c r="J70" s="18">
        <f t="shared" si="4"/>
        <v>-631.73099999999977</v>
      </c>
      <c r="K70" s="19">
        <f t="shared" si="5"/>
        <v>-4.8643335643335624E-2</v>
      </c>
      <c r="L70" s="2">
        <v>51</v>
      </c>
    </row>
    <row r="71" spans="1:12" x14ac:dyDescent="0.2">
      <c r="A71" s="1" t="s">
        <v>190</v>
      </c>
      <c r="B71" s="13" t="str">
        <f>IF(OR('Average Weekday'!B71=0,'Average Weekday'!B71=""),"",'Average Weekday'!B71)</f>
        <v/>
      </c>
      <c r="C71" s="31">
        <v>37126</v>
      </c>
      <c r="D71" s="31">
        <v>36050</v>
      </c>
      <c r="E71" s="31">
        <v>32445</v>
      </c>
      <c r="F71" s="31">
        <v>29972</v>
      </c>
      <c r="G71" s="31">
        <v>26884</v>
      </c>
      <c r="H71" s="1">
        <v>24912.118699999999</v>
      </c>
      <c r="I71" s="1"/>
      <c r="J71" s="18">
        <f t="shared" si="4"/>
        <v>-1971.8813000000009</v>
      </c>
      <c r="K71" s="19">
        <f t="shared" si="5"/>
        <v>-7.3347764469573015E-2</v>
      </c>
      <c r="L71" s="2">
        <v>17</v>
      </c>
    </row>
    <row r="72" spans="1:12" x14ac:dyDescent="0.2">
      <c r="A72" s="1" t="s">
        <v>191</v>
      </c>
      <c r="B72" s="13" t="str">
        <f>IF(OR('Average Weekday'!B72=0,'Average Weekday'!B72=""),"",'Average Weekday'!B72)</f>
        <v/>
      </c>
      <c r="C72" s="31">
        <v>6397</v>
      </c>
      <c r="D72" s="31">
        <v>6734</v>
      </c>
      <c r="E72" s="31">
        <v>6503</v>
      </c>
      <c r="F72" s="31">
        <v>6119</v>
      </c>
      <c r="G72" s="31">
        <v>5548</v>
      </c>
      <c r="H72" s="1">
        <v>5470.1460000000006</v>
      </c>
      <c r="I72" s="1"/>
      <c r="J72" s="18">
        <f t="shared" si="4"/>
        <v>-77.85399999999936</v>
      </c>
      <c r="K72" s="19">
        <f t="shared" si="5"/>
        <v>-1.4032804614275298E-2</v>
      </c>
      <c r="L72" s="2">
        <v>120</v>
      </c>
    </row>
    <row r="73" spans="1:12" x14ac:dyDescent="0.2">
      <c r="A73" s="1" t="s">
        <v>192</v>
      </c>
      <c r="B73" s="13" t="str">
        <f>IF(OR('Average Weekday'!B73=0,'Average Weekday'!B73=""),"",'Average Weekday'!B73)</f>
        <v/>
      </c>
      <c r="C73" s="31">
        <v>11083</v>
      </c>
      <c r="D73" s="31">
        <v>10991</v>
      </c>
      <c r="E73" s="31">
        <v>10400</v>
      </c>
      <c r="F73" s="31">
        <v>9753</v>
      </c>
      <c r="G73" s="31">
        <v>8640</v>
      </c>
      <c r="H73" s="1">
        <v>7902.9547000000002</v>
      </c>
      <c r="I73" s="1"/>
      <c r="J73" s="18">
        <f t="shared" si="4"/>
        <v>-737.04529999999977</v>
      </c>
      <c r="K73" s="19">
        <f t="shared" si="5"/>
        <v>-8.5306168981481453E-2</v>
      </c>
      <c r="L73" s="2">
        <v>96</v>
      </c>
    </row>
    <row r="74" spans="1:12" x14ac:dyDescent="0.2">
      <c r="A74" s="1" t="s">
        <v>193</v>
      </c>
      <c r="B74" s="13" t="str">
        <f>IF(OR('Average Weekday'!B74=0,'Average Weekday'!B74=""),"",'Average Weekday'!B74)</f>
        <v/>
      </c>
      <c r="C74" s="31">
        <v>1226</v>
      </c>
      <c r="D74" s="31">
        <v>1303</v>
      </c>
      <c r="E74" s="31">
        <v>1419</v>
      </c>
      <c r="F74" s="31">
        <v>1310</v>
      </c>
      <c r="G74" s="31">
        <v>1164</v>
      </c>
      <c r="H74" s="1">
        <v>1116.2435</v>
      </c>
      <c r="I74" s="1"/>
      <c r="J74" s="18">
        <f t="shared" si="4"/>
        <v>-47.75649999999996</v>
      </c>
      <c r="K74" s="19">
        <f t="shared" si="5"/>
        <v>-4.1027920962199281E-2</v>
      </c>
      <c r="L74" s="2">
        <v>164</v>
      </c>
    </row>
    <row r="75" spans="1:12" x14ac:dyDescent="0.2">
      <c r="A75" s="1" t="s">
        <v>194</v>
      </c>
      <c r="B75" s="13" t="str">
        <f>IF(OR('Average Weekday'!B75=0,'Average Weekday'!B75=""),"",'Average Weekday'!B75)</f>
        <v/>
      </c>
      <c r="C75" s="31">
        <v>40333</v>
      </c>
      <c r="D75" s="31">
        <v>39758</v>
      </c>
      <c r="E75" s="31">
        <v>36862</v>
      </c>
      <c r="F75" s="31">
        <v>33735</v>
      </c>
      <c r="G75" s="31">
        <v>30307</v>
      </c>
      <c r="H75" s="1">
        <v>27718.842400000001</v>
      </c>
      <c r="I75" s="1"/>
      <c r="J75" s="18">
        <f t="shared" si="4"/>
        <v>-2588.1575999999986</v>
      </c>
      <c r="K75" s="19">
        <f t="shared" si="5"/>
        <v>-8.5398013660210464E-2</v>
      </c>
      <c r="L75" s="2">
        <v>13</v>
      </c>
    </row>
    <row r="76" spans="1:12" x14ac:dyDescent="0.2">
      <c r="A76" s="1" t="s">
        <v>195</v>
      </c>
      <c r="B76" s="13" t="str">
        <f>IF(OR('Average Weekday'!B76=0,'Average Weekday'!B76=""),"",'Average Weekday'!B76)</f>
        <v/>
      </c>
      <c r="C76" s="31"/>
      <c r="D76" s="31"/>
      <c r="E76" s="31"/>
      <c r="F76" s="31"/>
      <c r="G76" s="31"/>
      <c r="H76" s="1">
        <v>0.35539999999999999</v>
      </c>
      <c r="I76" s="1"/>
      <c r="J76" s="18" t="str">
        <f t="shared" si="4"/>
        <v/>
      </c>
      <c r="K76" s="19" t="str">
        <f t="shared" si="5"/>
        <v/>
      </c>
    </row>
    <row r="77" spans="1:12" x14ac:dyDescent="0.2">
      <c r="A77" s="1" t="s">
        <v>196</v>
      </c>
      <c r="B77" s="13" t="str">
        <f>IF(OR('Average Weekday'!B77=0,'Average Weekday'!B77=""),"",'Average Weekday'!B77)</f>
        <v/>
      </c>
      <c r="C77" s="31">
        <v>15089</v>
      </c>
      <c r="D77" s="31">
        <v>14751</v>
      </c>
      <c r="E77" s="31">
        <v>13765</v>
      </c>
      <c r="F77" s="31">
        <v>12762</v>
      </c>
      <c r="G77" s="31">
        <v>11571</v>
      </c>
      <c r="H77" s="1">
        <v>10837.866699999999</v>
      </c>
      <c r="I77" s="1"/>
      <c r="J77" s="18">
        <f t="shared" si="4"/>
        <v>-733.13330000000133</v>
      </c>
      <c r="K77" s="19">
        <f t="shared" si="5"/>
        <v>-6.3359545415262411E-2</v>
      </c>
      <c r="L77" s="2">
        <v>66</v>
      </c>
    </row>
    <row r="78" spans="1:12" x14ac:dyDescent="0.2">
      <c r="A78" s="1" t="s">
        <v>197</v>
      </c>
      <c r="B78" s="13" t="str">
        <f>IF(OR('Average Weekday'!B78=0,'Average Weekday'!B78=""),"",'Average Weekday'!B78)</f>
        <v/>
      </c>
      <c r="C78" s="31">
        <v>15454</v>
      </c>
      <c r="D78" s="31">
        <v>15199</v>
      </c>
      <c r="E78" s="31">
        <v>14211</v>
      </c>
      <c r="F78" s="31">
        <v>13500</v>
      </c>
      <c r="G78" s="31">
        <v>12159</v>
      </c>
      <c r="H78" s="1">
        <v>11201.6891</v>
      </c>
      <c r="I78" s="1"/>
      <c r="J78" s="18">
        <f t="shared" si="4"/>
        <v>-957.3109000000004</v>
      </c>
      <c r="K78" s="19">
        <f t="shared" si="5"/>
        <v>-7.8732700057570562E-2</v>
      </c>
      <c r="L78" s="2">
        <v>61</v>
      </c>
    </row>
    <row r="79" spans="1:12" x14ac:dyDescent="0.2">
      <c r="A79" s="1" t="s">
        <v>198</v>
      </c>
      <c r="B79" s="13" t="str">
        <f>IF(OR('Average Weekday'!B79=0,'Average Weekday'!B79=""),"",'Average Weekday'!B79)</f>
        <v/>
      </c>
      <c r="C79" s="31">
        <v>650</v>
      </c>
      <c r="D79" s="31">
        <v>672</v>
      </c>
      <c r="E79" s="31">
        <v>641</v>
      </c>
      <c r="F79" s="31">
        <v>702</v>
      </c>
      <c r="G79" s="31">
        <v>639</v>
      </c>
      <c r="H79" s="1">
        <v>655.90959999999995</v>
      </c>
      <c r="I79" s="1"/>
      <c r="J79" s="18">
        <f t="shared" si="4"/>
        <v>16.909599999999955</v>
      </c>
      <c r="K79" s="19">
        <f t="shared" si="5"/>
        <v>2.6462597809076612E-2</v>
      </c>
      <c r="L79" s="2">
        <v>169</v>
      </c>
    </row>
    <row r="80" spans="1:12" x14ac:dyDescent="0.2">
      <c r="A80" s="33" t="s">
        <v>233</v>
      </c>
      <c r="B80" s="13" t="str">
        <f>IF(OR('Average Weekday'!B80=0,'Average Weekday'!B80=""),"",'Average Weekday'!B80)</f>
        <v/>
      </c>
      <c r="C80" s="31">
        <v>8445</v>
      </c>
      <c r="D80" s="31">
        <v>8943</v>
      </c>
      <c r="E80" s="31">
        <v>8334</v>
      </c>
      <c r="F80" s="31">
        <v>7827</v>
      </c>
      <c r="G80" s="31">
        <v>7099</v>
      </c>
      <c r="H80" s="1">
        <v>6972.5835000000006</v>
      </c>
      <c r="I80" s="1"/>
      <c r="J80" s="18">
        <f t="shared" si="4"/>
        <v>-126.41649999999936</v>
      </c>
      <c r="K80" s="19">
        <f t="shared" si="5"/>
        <v>-1.7807648964642816E-2</v>
      </c>
      <c r="L80" s="2">
        <v>104</v>
      </c>
    </row>
    <row r="81" spans="1:13" x14ac:dyDescent="0.2">
      <c r="A81" s="1" t="s">
        <v>199</v>
      </c>
      <c r="B81" s="13" t="str">
        <f>IF(OR('Average Weekday'!B81=0,'Average Weekday'!B81=""),"",'Average Weekday'!B81)</f>
        <v/>
      </c>
      <c r="C81" s="31">
        <v>7844</v>
      </c>
      <c r="D81" s="31">
        <v>7778</v>
      </c>
      <c r="E81" s="31">
        <v>7436</v>
      </c>
      <c r="F81" s="31">
        <v>7051</v>
      </c>
      <c r="G81" s="31">
        <v>6017</v>
      </c>
      <c r="H81" s="1">
        <v>5985.152</v>
      </c>
      <c r="I81" s="1"/>
      <c r="J81" s="18">
        <f t="shared" si="4"/>
        <v>-31.847999999999956</v>
      </c>
      <c r="K81" s="19">
        <f t="shared" si="5"/>
        <v>-5.293003157719787E-3</v>
      </c>
      <c r="L81" s="2">
        <v>113</v>
      </c>
    </row>
    <row r="82" spans="1:13" x14ac:dyDescent="0.2">
      <c r="A82" s="33" t="s">
        <v>241</v>
      </c>
      <c r="B82" s="13" t="str">
        <f>IF(OR('Average Weekday'!B82=0,'Average Weekday'!B82=""),"",'Average Weekday'!B82)</f>
        <v/>
      </c>
      <c r="C82" s="31">
        <v>19737</v>
      </c>
      <c r="D82" s="31">
        <v>18975</v>
      </c>
      <c r="E82" s="31">
        <v>18118</v>
      </c>
      <c r="F82" s="31">
        <v>17044</v>
      </c>
      <c r="G82" s="31">
        <v>15269</v>
      </c>
      <c r="H82" s="1">
        <v>14687.3789</v>
      </c>
      <c r="I82" s="1"/>
      <c r="J82" s="18">
        <f t="shared" si="4"/>
        <v>-581.6211000000003</v>
      </c>
      <c r="K82" s="19">
        <f t="shared" si="5"/>
        <v>-3.8091630100203049E-2</v>
      </c>
      <c r="L82" s="2">
        <v>46</v>
      </c>
    </row>
    <row r="83" spans="1:13" x14ac:dyDescent="0.2">
      <c r="A83" s="1" t="s">
        <v>200</v>
      </c>
      <c r="B83" s="13" t="str">
        <f>IF(OR('Average Weekday'!B83=0,'Average Weekday'!B83=""),"",'Average Weekday'!B83)</f>
        <v/>
      </c>
      <c r="C83" s="31">
        <v>4111</v>
      </c>
      <c r="D83" s="31">
        <v>4071</v>
      </c>
      <c r="E83" s="31">
        <v>3696</v>
      </c>
      <c r="F83" s="31">
        <v>3607</v>
      </c>
      <c r="G83" s="31">
        <v>3416</v>
      </c>
      <c r="H83" s="1">
        <v>3410.7782000000002</v>
      </c>
      <c r="I83" s="1"/>
      <c r="J83" s="18">
        <f t="shared" si="4"/>
        <v>-5.2217999999998028</v>
      </c>
      <c r="K83" s="19">
        <f t="shared" si="5"/>
        <v>-1.5286299765807385E-3</v>
      </c>
      <c r="L83" s="2">
        <v>141</v>
      </c>
    </row>
    <row r="84" spans="1:13" x14ac:dyDescent="0.2">
      <c r="A84" s="1" t="s">
        <v>201</v>
      </c>
      <c r="B84" s="13" t="str">
        <f>IF(OR('Average Weekday'!B84=0,'Average Weekday'!B84=""),"",'Average Weekday'!B84)</f>
        <v/>
      </c>
      <c r="C84" s="31">
        <v>9418</v>
      </c>
      <c r="D84" s="31">
        <v>9682</v>
      </c>
      <c r="E84" s="31">
        <v>9416</v>
      </c>
      <c r="F84" s="31">
        <v>8946</v>
      </c>
      <c r="G84" s="31">
        <v>8198</v>
      </c>
      <c r="H84" s="1">
        <v>8077.0249000000003</v>
      </c>
      <c r="I84" s="1"/>
      <c r="J84" s="18">
        <f t="shared" si="4"/>
        <v>-120.97509999999966</v>
      </c>
      <c r="K84" s="19">
        <f t="shared" si="5"/>
        <v>-1.475666016101484E-2</v>
      </c>
      <c r="L84" s="2">
        <v>93</v>
      </c>
    </row>
    <row r="85" spans="1:13" x14ac:dyDescent="0.2">
      <c r="A85" s="1" t="s">
        <v>202</v>
      </c>
      <c r="B85" s="13" t="str">
        <f>IF(OR('Average Weekday'!B85=0,'Average Weekday'!B85=""),"",'Average Weekday'!B85)</f>
        <v/>
      </c>
      <c r="C85" s="31">
        <v>9189</v>
      </c>
      <c r="D85" s="31">
        <v>8725</v>
      </c>
      <c r="E85" s="31">
        <v>8479</v>
      </c>
      <c r="F85" s="31">
        <v>7878</v>
      </c>
      <c r="G85" s="31">
        <v>6988</v>
      </c>
      <c r="H85" s="1">
        <v>6893.4982</v>
      </c>
      <c r="I85" s="1"/>
      <c r="J85" s="18">
        <f t="shared" si="4"/>
        <v>-94.501800000000003</v>
      </c>
      <c r="K85" s="19">
        <f t="shared" si="5"/>
        <v>-1.3523440183171151E-2</v>
      </c>
      <c r="L85" s="2">
        <v>105</v>
      </c>
    </row>
    <row r="86" spans="1:13" x14ac:dyDescent="0.2">
      <c r="A86" s="1" t="s">
        <v>203</v>
      </c>
      <c r="B86" s="13" t="str">
        <f>IF(OR('Average Weekday'!B86=0,'Average Weekday'!B86=""),"",'Average Weekday'!B86)</f>
        <v/>
      </c>
      <c r="C86" s="31">
        <v>4615</v>
      </c>
      <c r="D86" s="31">
        <v>4385</v>
      </c>
      <c r="E86" s="31">
        <v>4198</v>
      </c>
      <c r="F86" s="31">
        <v>4249</v>
      </c>
      <c r="G86" s="31">
        <v>4073</v>
      </c>
      <c r="H86" s="1">
        <v>3909.2948999999999</v>
      </c>
      <c r="I86" s="1"/>
      <c r="J86" s="18">
        <f t="shared" si="4"/>
        <v>-163.70510000000013</v>
      </c>
      <c r="K86" s="19">
        <f t="shared" si="5"/>
        <v>-4.0192757181438776E-2</v>
      </c>
      <c r="L86" s="2">
        <v>133</v>
      </c>
    </row>
    <row r="87" spans="1:13" x14ac:dyDescent="0.2">
      <c r="A87" s="1" t="s">
        <v>204</v>
      </c>
      <c r="B87" s="13" t="str">
        <f>IF(OR('Average Weekday'!B87=0,'Average Weekday'!B87=""),"",'Average Weekday'!B87)</f>
        <v/>
      </c>
      <c r="C87" s="31">
        <v>2217</v>
      </c>
      <c r="D87" s="31">
        <v>2096</v>
      </c>
      <c r="E87" s="31">
        <v>1953</v>
      </c>
      <c r="F87" s="31">
        <v>1729</v>
      </c>
      <c r="G87" s="31">
        <v>1563</v>
      </c>
      <c r="H87" s="1">
        <v>1515.6656</v>
      </c>
      <c r="I87" s="1"/>
      <c r="J87" s="18">
        <f t="shared" si="4"/>
        <v>-47.33439999999996</v>
      </c>
      <c r="K87" s="19">
        <f t="shared" si="5"/>
        <v>-3.0284325015994856E-2</v>
      </c>
      <c r="L87" s="2">
        <v>160</v>
      </c>
    </row>
    <row r="88" spans="1:13" x14ac:dyDescent="0.2">
      <c r="A88" s="1" t="s">
        <v>205</v>
      </c>
      <c r="B88" s="13" t="str">
        <f>IF(OR('Average Weekday'!B88=0,'Average Weekday'!B88=""),"",'Average Weekday'!B88)</f>
        <v/>
      </c>
      <c r="C88" s="31">
        <v>3414</v>
      </c>
      <c r="D88" s="31">
        <v>3391</v>
      </c>
      <c r="E88" s="31">
        <v>3442</v>
      </c>
      <c r="F88" s="31">
        <v>3344</v>
      </c>
      <c r="G88" s="31">
        <v>2977</v>
      </c>
      <c r="H88" s="1">
        <v>2928.3978999999999</v>
      </c>
      <c r="I88" s="1"/>
      <c r="J88" s="18">
        <f t="shared" si="4"/>
        <v>-48.602100000000064</v>
      </c>
      <c r="K88" s="19">
        <f t="shared" si="5"/>
        <v>-1.6325864964729615E-2</v>
      </c>
      <c r="L88" s="2">
        <v>150</v>
      </c>
    </row>
    <row r="89" spans="1:13" x14ac:dyDescent="0.2">
      <c r="A89" s="1" t="s">
        <v>206</v>
      </c>
      <c r="B89" s="13" t="str">
        <f>IF(OR('Average Weekday'!B89=0,'Average Weekday'!B89=""),"",'Average Weekday'!B89)</f>
        <v/>
      </c>
      <c r="C89" s="31">
        <v>20704</v>
      </c>
      <c r="D89" s="31">
        <v>21473</v>
      </c>
      <c r="E89" s="31">
        <v>20286</v>
      </c>
      <c r="F89" s="31">
        <v>18902</v>
      </c>
      <c r="G89" s="31">
        <v>17038</v>
      </c>
      <c r="H89" s="1">
        <v>15288.909599999999</v>
      </c>
      <c r="I89" s="1"/>
      <c r="J89" s="18">
        <f t="shared" si="4"/>
        <v>-1749.090400000001</v>
      </c>
      <c r="K89" s="19">
        <f t="shared" si="5"/>
        <v>-0.10265819931916897</v>
      </c>
      <c r="L89" s="2">
        <v>42</v>
      </c>
    </row>
    <row r="90" spans="1:13" x14ac:dyDescent="0.2">
      <c r="A90" s="1" t="s">
        <v>207</v>
      </c>
      <c r="B90" s="13" t="str">
        <f>IF(OR('Average Weekday'!B90=0,'Average Weekday'!B90=""),"",'Average Weekday'!B90)</f>
        <v/>
      </c>
      <c r="C90" s="31">
        <v>36714</v>
      </c>
      <c r="D90" s="31">
        <v>36006</v>
      </c>
      <c r="E90" s="31">
        <v>34119</v>
      </c>
      <c r="F90" s="31">
        <v>32266</v>
      </c>
      <c r="G90" s="31">
        <v>28905</v>
      </c>
      <c r="H90" s="1">
        <v>25059.614699999998</v>
      </c>
      <c r="I90" s="1"/>
      <c r="J90" s="18">
        <f t="shared" si="4"/>
        <v>-3845.3853000000017</v>
      </c>
      <c r="K90" s="19">
        <f t="shared" si="5"/>
        <v>-0.13303529839128184</v>
      </c>
      <c r="L90" s="2">
        <v>16</v>
      </c>
    </row>
    <row r="91" spans="1:13" x14ac:dyDescent="0.2">
      <c r="A91" s="1" t="s">
        <v>208</v>
      </c>
      <c r="B91" s="13" t="str">
        <f>IF(OR('Average Weekday'!B91=0,'Average Weekday'!B91=""),"",'Average Weekday'!B91)</f>
        <v/>
      </c>
      <c r="C91" s="31">
        <v>22442</v>
      </c>
      <c r="D91" s="31">
        <v>20758</v>
      </c>
      <c r="E91" s="31">
        <v>20411</v>
      </c>
      <c r="F91" s="31">
        <v>19103</v>
      </c>
      <c r="G91" s="31">
        <v>17570</v>
      </c>
      <c r="H91" s="1">
        <v>16435.564200000001</v>
      </c>
      <c r="I91" s="1"/>
      <c r="J91" s="18">
        <f t="shared" si="4"/>
        <v>-1134.4357999999993</v>
      </c>
      <c r="K91" s="19">
        <f t="shared" si="5"/>
        <v>-6.4566636311895242E-2</v>
      </c>
      <c r="L91" s="2">
        <v>34</v>
      </c>
    </row>
    <row r="92" spans="1:13" x14ac:dyDescent="0.2">
      <c r="A92" s="1" t="s">
        <v>209</v>
      </c>
      <c r="B92" s="13" t="str">
        <f>IF(OR('Average Weekday'!B92=0,'Average Weekday'!B92=""),"",'Average Weekday'!B92)</f>
        <v/>
      </c>
      <c r="C92" s="31">
        <v>27622</v>
      </c>
      <c r="D92" s="31">
        <v>26928</v>
      </c>
      <c r="E92" s="31">
        <v>25177</v>
      </c>
      <c r="F92" s="31">
        <v>23056</v>
      </c>
      <c r="G92" s="31">
        <v>20543</v>
      </c>
      <c r="H92" s="1">
        <v>19423.292799999999</v>
      </c>
      <c r="I92" s="1"/>
      <c r="J92" s="18">
        <f t="shared" si="4"/>
        <v>-1119.7072000000007</v>
      </c>
      <c r="K92" s="19">
        <f t="shared" si="5"/>
        <v>-5.4505534732025546E-2</v>
      </c>
      <c r="L92" s="2">
        <v>26</v>
      </c>
    </row>
    <row r="93" spans="1:13" x14ac:dyDescent="0.2">
      <c r="A93" s="30" t="s">
        <v>218</v>
      </c>
      <c r="B93" s="13" t="str">
        <f>IF(OR('Average Weekday'!B93=0,'Average Weekday'!B93=""),"",'Average Weekday'!B93)</f>
        <v/>
      </c>
      <c r="C93" s="31">
        <v>30328</v>
      </c>
      <c r="D93" s="31">
        <v>29487</v>
      </c>
      <c r="E93" s="31">
        <v>28255</v>
      </c>
      <c r="F93" s="31">
        <v>26720</v>
      </c>
      <c r="G93" s="31">
        <v>23714</v>
      </c>
      <c r="H93" s="1">
        <v>22702.2</v>
      </c>
      <c r="I93" s="1"/>
      <c r="J93" s="18">
        <f t="shared" si="4"/>
        <v>-1011.7999999999993</v>
      </c>
      <c r="K93" s="19">
        <f t="shared" si="5"/>
        <v>-4.2666779117820665E-2</v>
      </c>
      <c r="L93" s="2">
        <v>19</v>
      </c>
    </row>
    <row r="94" spans="1:13" x14ac:dyDescent="0.2">
      <c r="A94" s="30" t="s">
        <v>216</v>
      </c>
      <c r="B94" s="13" t="str">
        <f>IF(OR('Average Weekday'!B94=0,'Average Weekday'!B94=""),"",'Average Weekday'!B94)</f>
        <v/>
      </c>
      <c r="C94" s="31">
        <v>310</v>
      </c>
      <c r="D94" s="31">
        <v>325</v>
      </c>
      <c r="E94" s="31">
        <v>327</v>
      </c>
      <c r="F94" s="31">
        <v>302</v>
      </c>
      <c r="G94" s="31">
        <v>262</v>
      </c>
      <c r="H94" s="1">
        <v>315.28300000000002</v>
      </c>
      <c r="I94" s="1"/>
      <c r="J94" s="18">
        <f t="shared" si="4"/>
        <v>53.283000000000015</v>
      </c>
      <c r="K94" s="19">
        <f t="shared" si="5"/>
        <v>0.20337022900763366</v>
      </c>
      <c r="L94" s="2">
        <v>171</v>
      </c>
    </row>
    <row r="95" spans="1:13" s="5" customFormat="1" x14ac:dyDescent="0.2">
      <c r="A95" s="1" t="s">
        <v>210</v>
      </c>
      <c r="B95" s="13" t="str">
        <f>IF(OR('Average Weekday'!B95=0,'Average Weekday'!B95=""),"",'Average Weekday'!B95)</f>
        <v/>
      </c>
      <c r="C95" s="31">
        <v>314</v>
      </c>
      <c r="D95" s="31">
        <v>387</v>
      </c>
      <c r="E95" s="31">
        <v>244</v>
      </c>
      <c r="F95" s="31">
        <v>304</v>
      </c>
      <c r="G95" s="31">
        <v>650</v>
      </c>
      <c r="H95" s="1">
        <v>1513.0938000000001</v>
      </c>
      <c r="I95" s="1"/>
      <c r="J95" s="18"/>
      <c r="K95" s="19"/>
      <c r="L95" s="2"/>
    </row>
    <row r="96" spans="1:13" x14ac:dyDescent="0.2">
      <c r="A96" s="3" t="s">
        <v>6</v>
      </c>
      <c r="B96" s="13" t="str">
        <f>IF(OR('Average Weekday'!B96=0,'Average Weekday'!B96=""),"",'Average Weekday'!B96)</f>
        <v/>
      </c>
      <c r="C96" s="3">
        <f t="shared" ref="C96:H96" si="6">SUM(C59:C95)</f>
        <v>603908</v>
      </c>
      <c r="D96" s="3">
        <f t="shared" si="6"/>
        <v>594335</v>
      </c>
      <c r="E96" s="3">
        <f t="shared" si="6"/>
        <v>563127</v>
      </c>
      <c r="F96" s="3">
        <f t="shared" si="6"/>
        <v>534972</v>
      </c>
      <c r="G96" s="3">
        <f t="shared" si="6"/>
        <v>492876</v>
      </c>
      <c r="H96" s="3">
        <f t="shared" si="6"/>
        <v>465405.78070000006</v>
      </c>
      <c r="I96" s="3"/>
      <c r="J96" s="20">
        <f t="shared" si="4"/>
        <v>-27470.219299999939</v>
      </c>
      <c r="K96" s="21">
        <f t="shared" si="5"/>
        <v>-5.5734544388446459E-2</v>
      </c>
      <c r="M96" s="5"/>
    </row>
    <row r="97" spans="1:13" x14ac:dyDescent="0.2">
      <c r="B97" s="13" t="str">
        <f>IF(OR('Average Weekday'!B97=0,'Average Weekday'!B97=""),"",'Average Weekday'!B97)</f>
        <v/>
      </c>
      <c r="C97" s="1"/>
      <c r="D97" s="1"/>
      <c r="E97" s="1"/>
      <c r="F97" s="1"/>
      <c r="G97" s="1"/>
      <c r="H97" s="1"/>
      <c r="I97" s="1"/>
      <c r="J97" s="18" t="str">
        <f t="shared" si="4"/>
        <v/>
      </c>
      <c r="K97" s="19" t="str">
        <f t="shared" si="5"/>
        <v/>
      </c>
    </row>
    <row r="98" spans="1:13" x14ac:dyDescent="0.2">
      <c r="A98" s="1" t="s">
        <v>73</v>
      </c>
      <c r="B98" s="13" t="str">
        <f>IF(OR('Average Weekday'!B98=0,'Average Weekday'!B98=""),"",'Average Weekday'!B98)</f>
        <v/>
      </c>
      <c r="C98" s="31">
        <v>8905</v>
      </c>
      <c r="D98" s="31">
        <v>9077</v>
      </c>
      <c r="E98" s="31">
        <v>9066</v>
      </c>
      <c r="F98" s="31">
        <v>8336</v>
      </c>
      <c r="G98" s="31">
        <v>9070</v>
      </c>
      <c r="H98" s="1">
        <v>9118.3232000000007</v>
      </c>
      <c r="I98" s="1"/>
      <c r="J98" s="18">
        <f t="shared" si="4"/>
        <v>48.323200000000725</v>
      </c>
      <c r="K98" s="19">
        <f t="shared" si="5"/>
        <v>5.3278059536935752E-3</v>
      </c>
      <c r="L98" s="2">
        <v>83</v>
      </c>
    </row>
    <row r="99" spans="1:13" x14ac:dyDescent="0.2">
      <c r="A99" s="1" t="s">
        <v>74</v>
      </c>
      <c r="B99" s="13" t="str">
        <f>IF(OR('Average Weekday'!B99=0,'Average Weekday'!B99=""),"",'Average Weekday'!B99)</f>
        <v/>
      </c>
      <c r="C99" s="31">
        <v>10912</v>
      </c>
      <c r="D99" s="31">
        <v>10420</v>
      </c>
      <c r="E99" s="31">
        <v>9896</v>
      </c>
      <c r="F99" s="31">
        <v>9363</v>
      </c>
      <c r="G99" s="31">
        <v>9331</v>
      </c>
      <c r="H99" s="1">
        <v>9377.9187000000002</v>
      </c>
      <c r="I99" s="1"/>
      <c r="J99" s="18">
        <f t="shared" si="4"/>
        <v>46.918700000000172</v>
      </c>
      <c r="K99" s="19">
        <f t="shared" si="5"/>
        <v>5.0282606365877371E-3</v>
      </c>
      <c r="L99" s="2">
        <v>80</v>
      </c>
    </row>
    <row r="100" spans="1:13" x14ac:dyDescent="0.2">
      <c r="A100" s="1" t="s">
        <v>75</v>
      </c>
      <c r="B100" s="13" t="str">
        <f>IF(OR('Average Weekday'!B100=0,'Average Weekday'!B100=""),"",'Average Weekday'!B100)</f>
        <v/>
      </c>
      <c r="C100" s="31">
        <v>16314</v>
      </c>
      <c r="D100" s="31">
        <v>16823</v>
      </c>
      <c r="E100" s="31">
        <v>15844</v>
      </c>
      <c r="F100" s="31">
        <v>15015</v>
      </c>
      <c r="G100" s="31">
        <v>15591</v>
      </c>
      <c r="H100" s="1">
        <v>15553.6708</v>
      </c>
      <c r="I100" s="1"/>
      <c r="J100" s="18">
        <f t="shared" si="4"/>
        <v>-37.329200000000128</v>
      </c>
      <c r="K100" s="19">
        <f t="shared" si="5"/>
        <v>-2.3942787505612296E-3</v>
      </c>
      <c r="L100" s="2">
        <v>39</v>
      </c>
    </row>
    <row r="101" spans="1:13" x14ac:dyDescent="0.2">
      <c r="A101" s="1" t="s">
        <v>76</v>
      </c>
      <c r="B101" s="13" t="str">
        <f>IF(OR('Average Weekday'!B101=0,'Average Weekday'!B101=""),"",'Average Weekday'!B101)</f>
        <v/>
      </c>
      <c r="C101" s="31">
        <v>16289</v>
      </c>
      <c r="D101" s="31">
        <v>16693</v>
      </c>
      <c r="E101" s="31">
        <v>16042</v>
      </c>
      <c r="F101" s="31">
        <v>14910</v>
      </c>
      <c r="G101" s="31">
        <v>15292</v>
      </c>
      <c r="H101" s="1">
        <v>15065.2099</v>
      </c>
      <c r="I101" s="1"/>
      <c r="J101" s="18">
        <f t="shared" si="4"/>
        <v>-226.79010000000017</v>
      </c>
      <c r="K101" s="19">
        <f t="shared" si="5"/>
        <v>-1.4830636934344766E-2</v>
      </c>
      <c r="L101" s="2">
        <v>43</v>
      </c>
    </row>
    <row r="102" spans="1:13" x14ac:dyDescent="0.2">
      <c r="A102" s="1" t="s">
        <v>77</v>
      </c>
      <c r="B102" s="13">
        <f>IF(OR('Average Weekday'!B102=0,'Average Weekday'!B102=""),"",'Average Weekday'!B102)</f>
        <v>9</v>
      </c>
      <c r="C102" s="31">
        <v>16214</v>
      </c>
      <c r="D102" s="31">
        <v>14809</v>
      </c>
      <c r="E102" s="31">
        <v>14201</v>
      </c>
      <c r="F102" s="31">
        <v>9804</v>
      </c>
      <c r="G102" s="31">
        <v>9874</v>
      </c>
      <c r="H102" s="1">
        <v>11549.3223</v>
      </c>
      <c r="I102" s="1"/>
      <c r="J102" s="18">
        <f t="shared" si="4"/>
        <v>1675.3222999999998</v>
      </c>
      <c r="K102" s="19">
        <f t="shared" si="5"/>
        <v>0.16967007291877656</v>
      </c>
      <c r="L102" s="2">
        <v>57</v>
      </c>
    </row>
    <row r="103" spans="1:13" x14ac:dyDescent="0.2">
      <c r="A103" s="1" t="s">
        <v>78</v>
      </c>
      <c r="B103" s="13" t="str">
        <f>IF(OR('Average Weekday'!B103=0,'Average Weekday'!B103=""),"",'Average Weekday'!B103)</f>
        <v/>
      </c>
      <c r="C103" s="31">
        <v>19887</v>
      </c>
      <c r="D103" s="31">
        <v>18319</v>
      </c>
      <c r="E103" s="31">
        <v>17840</v>
      </c>
      <c r="F103" s="31">
        <v>17336</v>
      </c>
      <c r="G103" s="31">
        <v>16998</v>
      </c>
      <c r="H103" s="1">
        <v>16131.696400000001</v>
      </c>
      <c r="I103" s="1"/>
      <c r="J103" s="18">
        <f t="shared" si="4"/>
        <v>-866.30359999999928</v>
      </c>
      <c r="K103" s="19">
        <f t="shared" si="5"/>
        <v>-5.0965031180138801E-2</v>
      </c>
      <c r="L103" s="2">
        <v>36</v>
      </c>
    </row>
    <row r="104" spans="1:13" s="27" customFormat="1" x14ac:dyDescent="0.2">
      <c r="A104" s="1" t="s">
        <v>79</v>
      </c>
      <c r="B104" s="13">
        <f>IF(OR('Average Weekday'!B104=0,'Average Weekday'!B104=""),"",'Average Weekday'!B104)</f>
        <v>2</v>
      </c>
      <c r="C104" s="31">
        <v>897</v>
      </c>
      <c r="D104" s="31">
        <v>1260</v>
      </c>
      <c r="E104" s="31">
        <v>1207</v>
      </c>
      <c r="F104" s="31">
        <v>1140</v>
      </c>
      <c r="G104" s="31">
        <v>1092</v>
      </c>
      <c r="H104" s="1">
        <v>1163.1935000000001</v>
      </c>
      <c r="I104" s="1"/>
      <c r="J104" s="18">
        <f t="shared" si="4"/>
        <v>71.193500000000085</v>
      </c>
      <c r="K104" s="19">
        <f t="shared" si="5"/>
        <v>6.5195512820512905E-2</v>
      </c>
      <c r="L104" s="2">
        <v>163</v>
      </c>
      <c r="M104" s="2"/>
    </row>
    <row r="105" spans="1:13" x14ac:dyDescent="0.2">
      <c r="A105" s="1" t="s">
        <v>80</v>
      </c>
      <c r="B105" s="13" t="str">
        <f>IF(OR('Average Weekday'!B105=0,'Average Weekday'!B105=""),"",'Average Weekday'!B105)</f>
        <v/>
      </c>
      <c r="C105" s="31">
        <v>4714</v>
      </c>
      <c r="D105" s="31">
        <v>4996</v>
      </c>
      <c r="E105" s="31">
        <v>4919</v>
      </c>
      <c r="F105" s="31">
        <v>4711</v>
      </c>
      <c r="G105" s="31">
        <v>4619</v>
      </c>
      <c r="H105" s="1">
        <v>5100.1511</v>
      </c>
      <c r="I105" s="22"/>
      <c r="J105" s="18">
        <f t="shared" si="4"/>
        <v>481.15110000000004</v>
      </c>
      <c r="K105" s="19">
        <f t="shared" si="5"/>
        <v>0.10416780688460707</v>
      </c>
      <c r="L105" s="2">
        <v>122</v>
      </c>
      <c r="M105" s="27"/>
    </row>
    <row r="106" spans="1:13" x14ac:dyDescent="0.2">
      <c r="A106" s="22" t="s">
        <v>81</v>
      </c>
      <c r="B106" s="13" t="str">
        <f>IF(OR('Average Weekday'!B106=0,'Average Weekday'!B106=""),"",'Average Weekday'!B106)</f>
        <v/>
      </c>
      <c r="C106" s="31">
        <v>10622</v>
      </c>
      <c r="D106" s="31">
        <v>10404</v>
      </c>
      <c r="E106" s="31">
        <v>10119</v>
      </c>
      <c r="F106" s="31">
        <v>9021</v>
      </c>
      <c r="G106" s="31">
        <v>9737</v>
      </c>
      <c r="H106" s="1">
        <v>8021.5044999999991</v>
      </c>
      <c r="I106" s="1"/>
      <c r="J106" s="18">
        <f t="shared" si="4"/>
        <v>-1715.4955000000009</v>
      </c>
      <c r="K106" s="19">
        <f t="shared" si="5"/>
        <v>-0.17618316729998981</v>
      </c>
      <c r="L106" s="2">
        <v>94</v>
      </c>
    </row>
    <row r="107" spans="1:13" x14ac:dyDescent="0.2">
      <c r="A107" s="1" t="s">
        <v>82</v>
      </c>
      <c r="B107" s="13" t="str">
        <f>IF(OR('Average Weekday'!B107=0,'Average Weekday'!B107=""),"",'Average Weekday'!B107)</f>
        <v/>
      </c>
      <c r="C107" s="31">
        <v>12260</v>
      </c>
      <c r="D107" s="31">
        <v>11925</v>
      </c>
      <c r="E107" s="31">
        <v>11168</v>
      </c>
      <c r="F107" s="31">
        <v>10746</v>
      </c>
      <c r="G107" s="31">
        <v>10637</v>
      </c>
      <c r="H107" s="1">
        <v>11273.510699999999</v>
      </c>
      <c r="I107" s="1"/>
      <c r="J107" s="18">
        <f t="shared" si="4"/>
        <v>636.51069999999891</v>
      </c>
      <c r="K107" s="19">
        <f t="shared" si="5"/>
        <v>5.9839306195355733E-2</v>
      </c>
      <c r="L107" s="2">
        <v>60</v>
      </c>
    </row>
    <row r="108" spans="1:13" x14ac:dyDescent="0.2">
      <c r="A108" s="33" t="s">
        <v>219</v>
      </c>
      <c r="B108" s="13">
        <f>IF(OR('Average Weekday'!B108=0,'Average Weekday'!B108=""),"",'Average Weekday'!B108)</f>
        <v>3</v>
      </c>
      <c r="C108" s="31">
        <v>148</v>
      </c>
      <c r="D108" s="31">
        <v>563</v>
      </c>
      <c r="E108" s="31">
        <v>641</v>
      </c>
      <c r="F108" s="31">
        <v>667</v>
      </c>
      <c r="G108" s="31">
        <v>732</v>
      </c>
      <c r="H108" s="1">
        <v>1085.3181</v>
      </c>
      <c r="I108" s="1"/>
      <c r="J108" s="18">
        <f t="shared" si="4"/>
        <v>353.31809999999996</v>
      </c>
      <c r="K108" s="19">
        <f t="shared" si="5"/>
        <v>0.48267499999999997</v>
      </c>
      <c r="L108" s="2">
        <v>167</v>
      </c>
    </row>
    <row r="109" spans="1:13" s="27" customFormat="1" x14ac:dyDescent="0.2">
      <c r="A109" s="1" t="s">
        <v>273</v>
      </c>
      <c r="B109" s="13" t="str">
        <f>IF(OR('Average Weekday'!B109=0,'Average Weekday'!B109=""),"",'Average Weekday'!B109)</f>
        <v/>
      </c>
      <c r="C109" s="31">
        <v>39170</v>
      </c>
      <c r="D109" s="31">
        <v>39503</v>
      </c>
      <c r="E109" s="31">
        <v>34789</v>
      </c>
      <c r="F109" s="31">
        <v>34983</v>
      </c>
      <c r="G109" s="31">
        <v>33072</v>
      </c>
      <c r="H109" s="1">
        <v>40181.3249</v>
      </c>
      <c r="I109" s="1"/>
      <c r="J109" s="18">
        <f t="shared" si="4"/>
        <v>7109.3248999999996</v>
      </c>
      <c r="K109" s="19">
        <f t="shared" si="5"/>
        <v>0.21496507317368166</v>
      </c>
      <c r="L109" s="2">
        <v>4</v>
      </c>
    </row>
    <row r="110" spans="1:13" x14ac:dyDescent="0.2">
      <c r="A110" s="33" t="s">
        <v>229</v>
      </c>
      <c r="B110" s="13" t="str">
        <f>IF(OR('Average Weekday'!B110=0,'Average Weekday'!B110=""),"",'Average Weekday'!B110)</f>
        <v/>
      </c>
      <c r="C110" s="1">
        <v>55052</v>
      </c>
      <c r="D110" s="1">
        <v>52484</v>
      </c>
      <c r="E110" s="1">
        <v>49989</v>
      </c>
      <c r="F110" s="1">
        <v>47996</v>
      </c>
      <c r="G110" s="1">
        <v>49571</v>
      </c>
      <c r="H110" s="1">
        <v>51362.141199999998</v>
      </c>
      <c r="I110" s="1"/>
      <c r="J110" s="18">
        <f t="shared" si="4"/>
        <v>1791.1411999999982</v>
      </c>
      <c r="K110" s="19">
        <f t="shared" si="5"/>
        <v>3.6132843799802271E-2</v>
      </c>
      <c r="L110" s="2">
        <v>1</v>
      </c>
    </row>
    <row r="111" spans="1:13" x14ac:dyDescent="0.2">
      <c r="A111" s="22" t="s">
        <v>83</v>
      </c>
      <c r="B111" s="13" t="str">
        <f>IF(OR('Average Weekday'!B111=0,'Average Weekday'!B111=""),"",'Average Weekday'!B111)</f>
        <v/>
      </c>
      <c r="C111" s="31">
        <v>4273</v>
      </c>
      <c r="D111" s="31">
        <v>3880</v>
      </c>
      <c r="E111" s="31">
        <v>3250</v>
      </c>
      <c r="F111" s="31">
        <v>2933</v>
      </c>
      <c r="G111" s="31">
        <v>2725</v>
      </c>
      <c r="H111" s="1">
        <v>2943.7959000000001</v>
      </c>
      <c r="I111" s="1"/>
      <c r="J111" s="18">
        <f t="shared" si="4"/>
        <v>218.79590000000007</v>
      </c>
      <c r="K111" s="19">
        <f t="shared" si="5"/>
        <v>8.0292073394495442E-2</v>
      </c>
      <c r="L111" s="2">
        <v>149</v>
      </c>
    </row>
    <row r="112" spans="1:13" x14ac:dyDescent="0.2">
      <c r="A112" s="1" t="s">
        <v>84</v>
      </c>
      <c r="B112" s="13" t="str">
        <f>IF(OR('Average Weekday'!B112=0,'Average Weekday'!B112=""),"",'Average Weekday'!B112)</f>
        <v/>
      </c>
      <c r="C112" s="31">
        <v>942</v>
      </c>
      <c r="D112" s="31">
        <v>941</v>
      </c>
      <c r="E112" s="31">
        <v>919</v>
      </c>
      <c r="F112" s="31">
        <v>1008</v>
      </c>
      <c r="G112" s="31">
        <v>1026</v>
      </c>
      <c r="H112" s="1">
        <v>1028.2675999999999</v>
      </c>
      <c r="I112" s="1"/>
      <c r="J112" s="18">
        <f t="shared" si="4"/>
        <v>2.2675999999999021</v>
      </c>
      <c r="K112" s="19">
        <f t="shared" si="5"/>
        <v>2.2101364522416202E-3</v>
      </c>
      <c r="L112" s="2">
        <v>168</v>
      </c>
    </row>
    <row r="113" spans="1:12" x14ac:dyDescent="0.2">
      <c r="A113" s="1" t="s">
        <v>85</v>
      </c>
      <c r="B113" s="13" t="str">
        <f>IF(OR('Average Weekday'!B113=0,'Average Weekday'!B113=""),"",'Average Weekday'!B113)</f>
        <v/>
      </c>
      <c r="C113" s="31">
        <v>2199</v>
      </c>
      <c r="D113" s="31">
        <v>2133</v>
      </c>
      <c r="E113" s="31">
        <v>2065</v>
      </c>
      <c r="F113" s="31">
        <v>2083</v>
      </c>
      <c r="G113" s="31">
        <v>1936</v>
      </c>
      <c r="H113" s="1">
        <v>1832.5014999999999</v>
      </c>
      <c r="I113" s="1"/>
      <c r="J113" s="18">
        <f t="shared" si="4"/>
        <v>-103.49850000000015</v>
      </c>
      <c r="K113" s="19">
        <f t="shared" si="5"/>
        <v>-5.3459969008264538E-2</v>
      </c>
      <c r="L113" s="2">
        <v>157</v>
      </c>
    </row>
    <row r="114" spans="1:12" x14ac:dyDescent="0.2">
      <c r="A114" s="38" t="s">
        <v>268</v>
      </c>
      <c r="B114" s="13">
        <f>IF(OR('Average Weekday'!B114=0,'Average Weekday'!B114=""),"",'Average Weekday'!B114)</f>
        <v>8</v>
      </c>
      <c r="C114" s="31">
        <v>11887</v>
      </c>
      <c r="D114" s="31">
        <v>11021</v>
      </c>
      <c r="E114" s="31">
        <v>10377</v>
      </c>
      <c r="F114" s="31">
        <v>10936</v>
      </c>
      <c r="G114" s="31">
        <v>11052</v>
      </c>
      <c r="H114" s="1">
        <v>12433.1613</v>
      </c>
      <c r="I114" s="1"/>
      <c r="J114" s="18">
        <f t="shared" si="4"/>
        <v>1381.1612999999998</v>
      </c>
      <c r="K114" s="19">
        <f t="shared" si="5"/>
        <v>0.12496935396308358</v>
      </c>
      <c r="L114" s="2">
        <v>48</v>
      </c>
    </row>
    <row r="115" spans="1:12" x14ac:dyDescent="0.2">
      <c r="A115" s="1" t="s">
        <v>86</v>
      </c>
      <c r="B115" s="13" t="str">
        <f>IF(OR('Average Weekday'!B115=0,'Average Weekday'!B115=""),"",'Average Weekday'!B115)</f>
        <v/>
      </c>
      <c r="C115" s="31">
        <v>8669</v>
      </c>
      <c r="D115" s="31">
        <v>8380</v>
      </c>
      <c r="E115" s="31">
        <v>8241</v>
      </c>
      <c r="F115" s="31">
        <v>6939</v>
      </c>
      <c r="G115" s="31">
        <v>7317</v>
      </c>
      <c r="H115" s="1">
        <v>7987.2114000000001</v>
      </c>
      <c r="I115" s="1"/>
      <c r="J115" s="18">
        <f t="shared" si="4"/>
        <v>670.21140000000014</v>
      </c>
      <c r="K115" s="19">
        <f t="shared" si="5"/>
        <v>9.1596473964739661E-2</v>
      </c>
      <c r="L115" s="2">
        <v>95</v>
      </c>
    </row>
    <row r="116" spans="1:12" x14ac:dyDescent="0.2">
      <c r="A116" s="33" t="s">
        <v>238</v>
      </c>
      <c r="B116" s="13" t="str">
        <f>IF(OR('Average Weekday'!B116=0,'Average Weekday'!B116=""),"",'Average Weekday'!B116)</f>
        <v/>
      </c>
      <c r="C116" s="31">
        <v>11771</v>
      </c>
      <c r="D116" s="31">
        <v>11368</v>
      </c>
      <c r="E116" s="31">
        <v>10848</v>
      </c>
      <c r="F116" s="31">
        <v>11023</v>
      </c>
      <c r="G116" s="31">
        <v>10760</v>
      </c>
      <c r="H116" s="1">
        <v>12402.386</v>
      </c>
      <c r="I116" s="1"/>
      <c r="J116" s="18">
        <f t="shared" si="4"/>
        <v>1642.3860000000004</v>
      </c>
      <c r="K116" s="19">
        <f t="shared" si="5"/>
        <v>0.15263810408921938</v>
      </c>
      <c r="L116" s="2">
        <v>49</v>
      </c>
    </row>
    <row r="117" spans="1:12" x14ac:dyDescent="0.2">
      <c r="A117" s="1" t="s">
        <v>87</v>
      </c>
      <c r="B117" s="13" t="str">
        <f>IF(OR('Average Weekday'!B117=0,'Average Weekday'!B117=""),"",'Average Weekday'!B117)</f>
        <v/>
      </c>
      <c r="C117" s="31">
        <v>3398</v>
      </c>
      <c r="D117" s="31">
        <v>2251</v>
      </c>
      <c r="E117" s="31">
        <v>1585</v>
      </c>
      <c r="F117" s="31">
        <v>1196</v>
      </c>
      <c r="G117" s="31">
        <v>973</v>
      </c>
      <c r="H117" s="1">
        <v>1102.2150999999999</v>
      </c>
      <c r="I117" s="1"/>
      <c r="J117" s="18">
        <f t="shared" si="4"/>
        <v>129.21509999999989</v>
      </c>
      <c r="K117" s="19">
        <f t="shared" si="5"/>
        <v>0.13280071942446031</v>
      </c>
      <c r="L117" s="2">
        <v>166</v>
      </c>
    </row>
    <row r="118" spans="1:12" x14ac:dyDescent="0.2">
      <c r="A118" s="1" t="s">
        <v>88</v>
      </c>
      <c r="B118" s="13" t="str">
        <f>IF(OR('Average Weekday'!B118=0,'Average Weekday'!B118=""),"",'Average Weekday'!B118)</f>
        <v/>
      </c>
      <c r="C118" s="31">
        <v>9434</v>
      </c>
      <c r="D118" s="31">
        <v>8325</v>
      </c>
      <c r="E118" s="31">
        <v>7462</v>
      </c>
      <c r="F118" s="31">
        <v>6988</v>
      </c>
      <c r="G118" s="31">
        <v>6450</v>
      </c>
      <c r="H118" s="1">
        <v>7082.3081000000002</v>
      </c>
      <c r="I118" s="1"/>
      <c r="J118" s="18">
        <f t="shared" si="4"/>
        <v>632.30810000000019</v>
      </c>
      <c r="K118" s="19">
        <f t="shared" si="5"/>
        <v>9.8032263565891509E-2</v>
      </c>
      <c r="L118" s="2">
        <v>102</v>
      </c>
    </row>
    <row r="119" spans="1:12" x14ac:dyDescent="0.2">
      <c r="A119" s="1" t="s">
        <v>89</v>
      </c>
      <c r="B119" s="13" t="str">
        <f>IF(OR('Average Weekday'!B119=0,'Average Weekday'!B119=""),"",'Average Weekday'!B119)</f>
        <v/>
      </c>
      <c r="C119" s="31">
        <v>1559</v>
      </c>
      <c r="D119" s="31">
        <v>1473</v>
      </c>
      <c r="E119" s="31">
        <v>1595</v>
      </c>
      <c r="F119" s="31">
        <v>1455</v>
      </c>
      <c r="G119" s="31">
        <v>1334</v>
      </c>
      <c r="H119" s="1">
        <v>1556.6684</v>
      </c>
      <c r="I119" s="1"/>
      <c r="J119" s="18">
        <f t="shared" si="4"/>
        <v>222.66840000000002</v>
      </c>
      <c r="K119" s="19">
        <f t="shared" si="5"/>
        <v>0.16691784107946028</v>
      </c>
      <c r="L119" s="2">
        <v>159</v>
      </c>
    </row>
    <row r="120" spans="1:12" x14ac:dyDescent="0.2">
      <c r="A120" s="1" t="s">
        <v>232</v>
      </c>
      <c r="B120" s="13">
        <f>IF(OR('Average Weekday'!B120=0,'Average Weekday'!B120=""),"",'Average Weekday'!B120)</f>
        <v>9</v>
      </c>
      <c r="C120" s="31"/>
      <c r="D120" s="31"/>
      <c r="E120" s="31"/>
      <c r="F120" s="31">
        <v>2824</v>
      </c>
      <c r="G120" s="31">
        <v>2611</v>
      </c>
      <c r="H120" s="1">
        <v>2663.9089999999997</v>
      </c>
      <c r="I120" s="1"/>
      <c r="J120" s="18">
        <f t="shared" si="4"/>
        <v>52.908999999999651</v>
      </c>
      <c r="K120" s="19">
        <f t="shared" si="5"/>
        <v>2.0263883569513464E-2</v>
      </c>
      <c r="L120" s="2">
        <v>152</v>
      </c>
    </row>
    <row r="121" spans="1:12" x14ac:dyDescent="0.2">
      <c r="A121" s="1" t="s">
        <v>90</v>
      </c>
      <c r="B121" s="13" t="str">
        <f>IF(OR('Average Weekday'!B121=0,'Average Weekday'!B121=""),"",'Average Weekday'!B121)</f>
        <v/>
      </c>
      <c r="C121" s="31">
        <v>6503</v>
      </c>
      <c r="D121" s="31">
        <v>5745</v>
      </c>
      <c r="E121" s="31">
        <v>5299</v>
      </c>
      <c r="F121" s="31">
        <v>5252</v>
      </c>
      <c r="G121" s="31">
        <v>5262</v>
      </c>
      <c r="H121" s="1">
        <v>5902.8320000000003</v>
      </c>
      <c r="I121" s="1"/>
      <c r="J121" s="18">
        <f t="shared" si="4"/>
        <v>640.83200000000033</v>
      </c>
      <c r="K121" s="19">
        <f t="shared" si="5"/>
        <v>0.1217848726719879</v>
      </c>
      <c r="L121" s="2">
        <v>114</v>
      </c>
    </row>
    <row r="122" spans="1:12" x14ac:dyDescent="0.2">
      <c r="A122" s="33" t="s">
        <v>269</v>
      </c>
      <c r="B122" s="13">
        <f>IF(OR('Average Weekday'!B122=0,'Average Weekday'!B122=""),"",'Average Weekday'!B122)</f>
        <v>1</v>
      </c>
      <c r="C122" s="31">
        <v>23558</v>
      </c>
      <c r="D122" s="31">
        <v>23624</v>
      </c>
      <c r="E122" s="31">
        <v>23092</v>
      </c>
      <c r="F122" s="31">
        <v>22181</v>
      </c>
      <c r="G122" s="31">
        <v>22575</v>
      </c>
      <c r="H122" s="1">
        <v>20565.124400000001</v>
      </c>
      <c r="I122" s="1"/>
      <c r="J122" s="18">
        <f t="shared" si="4"/>
        <v>-2009.8755999999994</v>
      </c>
      <c r="K122" s="19">
        <f t="shared" si="5"/>
        <v>-8.9031034330011041E-2</v>
      </c>
      <c r="L122" s="2">
        <v>25</v>
      </c>
    </row>
    <row r="123" spans="1:12" x14ac:dyDescent="0.2">
      <c r="A123" s="1" t="s">
        <v>91</v>
      </c>
      <c r="B123" s="13" t="str">
        <f>IF(OR('Average Weekday'!B123=0,'Average Weekday'!B123=""),"",'Average Weekday'!B123)</f>
        <v/>
      </c>
      <c r="C123" s="31">
        <v>8350</v>
      </c>
      <c r="D123" s="31">
        <v>7794</v>
      </c>
      <c r="E123" s="31">
        <v>7217</v>
      </c>
      <c r="F123" s="31">
        <v>5596</v>
      </c>
      <c r="G123" s="31">
        <v>5225</v>
      </c>
      <c r="H123" s="1">
        <v>5665.7412999999997</v>
      </c>
      <c r="I123" s="1"/>
      <c r="J123" s="18">
        <f t="shared" si="4"/>
        <v>440.74129999999968</v>
      </c>
      <c r="K123" s="19">
        <f t="shared" si="5"/>
        <v>8.4352401913875538E-2</v>
      </c>
      <c r="L123" s="2">
        <v>117</v>
      </c>
    </row>
    <row r="124" spans="1:12" x14ac:dyDescent="0.2">
      <c r="A124" s="1" t="s">
        <v>92</v>
      </c>
      <c r="B124" s="13" t="str">
        <f>IF(OR('Average Weekday'!B124=0,'Average Weekday'!B124=""),"",'Average Weekday'!B124)</f>
        <v/>
      </c>
      <c r="C124" s="31">
        <v>5395</v>
      </c>
      <c r="D124" s="31">
        <v>4992</v>
      </c>
      <c r="E124" s="31">
        <v>4457</v>
      </c>
      <c r="F124" s="31">
        <v>3554</v>
      </c>
      <c r="G124" s="31">
        <v>3333</v>
      </c>
      <c r="H124" s="1">
        <v>3675.6010999999999</v>
      </c>
      <c r="I124" s="1"/>
      <c r="J124" s="18">
        <f t="shared" si="4"/>
        <v>342.60109999999986</v>
      </c>
      <c r="K124" s="19">
        <f t="shared" si="5"/>
        <v>0.10279060906090605</v>
      </c>
      <c r="L124" s="2">
        <v>136</v>
      </c>
    </row>
    <row r="125" spans="1:12" x14ac:dyDescent="0.2">
      <c r="A125" s="33" t="s">
        <v>270</v>
      </c>
      <c r="B125" s="13">
        <f>IF(OR('Average Weekday'!B125=0,'Average Weekday'!B125=""),"",'Average Weekday'!B125)</f>
        <v>10</v>
      </c>
      <c r="C125" s="31">
        <v>16321</v>
      </c>
      <c r="D125" s="31">
        <v>14835</v>
      </c>
      <c r="E125" s="31">
        <v>13485</v>
      </c>
      <c r="F125" s="31">
        <v>11858</v>
      </c>
      <c r="G125" s="31">
        <v>11490</v>
      </c>
      <c r="H125" s="1">
        <v>11694.594000000001</v>
      </c>
      <c r="I125" s="1"/>
      <c r="J125" s="18">
        <f t="shared" si="4"/>
        <v>204.59400000000096</v>
      </c>
      <c r="K125" s="19">
        <f t="shared" si="5"/>
        <v>1.7806266318537944E-2</v>
      </c>
      <c r="L125" s="2">
        <v>56</v>
      </c>
    </row>
    <row r="126" spans="1:12" ht="12.75" customHeight="1" x14ac:dyDescent="0.2">
      <c r="A126" s="33" t="s">
        <v>271</v>
      </c>
      <c r="B126" s="13">
        <f>IF(OR('Average Weekday'!B126=0,'Average Weekday'!B126=""),"",'Average Weekday'!B126)</f>
        <v>5</v>
      </c>
      <c r="C126" s="31">
        <v>25348</v>
      </c>
      <c r="D126" s="31">
        <v>24816</v>
      </c>
      <c r="E126" s="31">
        <v>24541</v>
      </c>
      <c r="F126" s="31">
        <v>20463</v>
      </c>
      <c r="G126" s="31">
        <v>19169</v>
      </c>
      <c r="H126" s="1">
        <v>21081.131999999998</v>
      </c>
      <c r="I126" s="1"/>
      <c r="J126" s="18">
        <f t="shared" si="4"/>
        <v>1912.1319999999978</v>
      </c>
      <c r="K126" s="19">
        <f t="shared" si="5"/>
        <v>9.9751265063383471E-2</v>
      </c>
      <c r="L126" s="2">
        <v>23</v>
      </c>
    </row>
    <row r="127" spans="1:12" x14ac:dyDescent="0.2">
      <c r="A127" s="1" t="s">
        <v>93</v>
      </c>
      <c r="B127" s="13" t="str">
        <f>IF(OR('Average Weekday'!B127=0,'Average Weekday'!B127=""),"",'Average Weekday'!B127)</f>
        <v/>
      </c>
      <c r="C127" s="31">
        <v>13357</v>
      </c>
      <c r="D127" s="31">
        <v>12818</v>
      </c>
      <c r="E127" s="31">
        <v>11994</v>
      </c>
      <c r="F127" s="31">
        <v>10996</v>
      </c>
      <c r="G127" s="31">
        <v>10504</v>
      </c>
      <c r="H127" s="1">
        <v>10958.5548</v>
      </c>
      <c r="I127" s="1"/>
      <c r="J127" s="18">
        <f t="shared" si="4"/>
        <v>454.55479999999989</v>
      </c>
      <c r="K127" s="19">
        <f t="shared" si="5"/>
        <v>4.3274447829398315E-2</v>
      </c>
      <c r="L127" s="2">
        <v>63</v>
      </c>
    </row>
    <row r="128" spans="1:12" x14ac:dyDescent="0.2">
      <c r="A128" s="1" t="s">
        <v>94</v>
      </c>
      <c r="B128" s="13" t="str">
        <f>IF(OR('Average Weekday'!B128=0,'Average Weekday'!B128=""),"",'Average Weekday'!B128)</f>
        <v/>
      </c>
      <c r="C128" s="31"/>
      <c r="D128" s="31"/>
      <c r="E128" s="31"/>
      <c r="F128" s="31"/>
      <c r="G128" s="31"/>
      <c r="H128" s="1">
        <v>0.122</v>
      </c>
      <c r="I128" s="1"/>
      <c r="J128" s="18" t="str">
        <f t="shared" si="4"/>
        <v/>
      </c>
      <c r="K128" s="19" t="str">
        <f t="shared" si="5"/>
        <v/>
      </c>
    </row>
    <row r="129" spans="1:12" x14ac:dyDescent="0.2">
      <c r="A129" s="1" t="s">
        <v>95</v>
      </c>
      <c r="B129" s="13" t="str">
        <f>IF(OR('Average Weekday'!B129=0,'Average Weekday'!B129=""),"",'Average Weekday'!B129)</f>
        <v/>
      </c>
      <c r="C129" s="31">
        <v>18221</v>
      </c>
      <c r="D129" s="31">
        <v>18004</v>
      </c>
      <c r="E129" s="31">
        <v>17676</v>
      </c>
      <c r="F129" s="31">
        <v>17376</v>
      </c>
      <c r="G129" s="31">
        <v>16237</v>
      </c>
      <c r="H129" s="1">
        <v>15654.1986</v>
      </c>
      <c r="I129" s="1"/>
      <c r="J129" s="18">
        <f t="shared" si="4"/>
        <v>-582.80140000000029</v>
      </c>
      <c r="K129" s="19">
        <f t="shared" si="5"/>
        <v>-3.589341627147874E-2</v>
      </c>
      <c r="L129" s="2">
        <v>37</v>
      </c>
    </row>
    <row r="130" spans="1:12" x14ac:dyDescent="0.2">
      <c r="A130" s="1" t="s">
        <v>96</v>
      </c>
      <c r="B130" s="13" t="str">
        <f>IF(OR('Average Weekday'!B130=0,'Average Weekday'!B130=""),"",'Average Weekday'!B130)</f>
        <v/>
      </c>
      <c r="C130" s="31">
        <v>31523</v>
      </c>
      <c r="D130" s="31">
        <v>30201</v>
      </c>
      <c r="E130" s="31">
        <v>26716</v>
      </c>
      <c r="F130" s="31">
        <v>25328</v>
      </c>
      <c r="G130" s="31">
        <v>25644</v>
      </c>
      <c r="H130" s="1">
        <v>25507.7837</v>
      </c>
      <c r="I130" s="1"/>
      <c r="J130" s="18">
        <f t="shared" si="4"/>
        <v>-136.21630000000005</v>
      </c>
      <c r="K130" s="19">
        <f t="shared" si="5"/>
        <v>-5.3118195289346458E-3</v>
      </c>
      <c r="L130" s="2">
        <v>15</v>
      </c>
    </row>
    <row r="131" spans="1:12" x14ac:dyDescent="0.2">
      <c r="A131" s="1" t="s">
        <v>97</v>
      </c>
      <c r="B131" s="13" t="str">
        <f>IF(OR('Average Weekday'!B131=0,'Average Weekday'!B131=""),"",'Average Weekday'!B131)</f>
        <v/>
      </c>
      <c r="C131" s="31">
        <v>18151</v>
      </c>
      <c r="D131" s="31">
        <v>17530</v>
      </c>
      <c r="E131" s="31">
        <v>15300</v>
      </c>
      <c r="F131" s="31">
        <v>14366</v>
      </c>
      <c r="G131" s="31">
        <v>14942</v>
      </c>
      <c r="H131" s="1">
        <v>14761.9527</v>
      </c>
      <c r="I131" s="1"/>
      <c r="J131" s="18">
        <f t="shared" si="4"/>
        <v>-180.04730000000018</v>
      </c>
      <c r="K131" s="19">
        <f t="shared" si="5"/>
        <v>-1.2049745683308806E-2</v>
      </c>
      <c r="L131" s="2">
        <v>45</v>
      </c>
    </row>
    <row r="132" spans="1:12" x14ac:dyDescent="0.2">
      <c r="A132" s="1" t="s">
        <v>98</v>
      </c>
      <c r="B132" s="13" t="str">
        <f>IF(OR('Average Weekday'!B132=0,'Average Weekday'!B132=""),"",'Average Weekday'!B132)</f>
        <v/>
      </c>
      <c r="C132" s="31">
        <v>15324</v>
      </c>
      <c r="D132" s="31">
        <v>15146</v>
      </c>
      <c r="E132" s="31">
        <v>12711</v>
      </c>
      <c r="F132" s="31">
        <v>11511</v>
      </c>
      <c r="G132" s="31">
        <v>11904</v>
      </c>
      <c r="H132" s="1">
        <v>12076.725699999999</v>
      </c>
      <c r="I132" s="1"/>
      <c r="J132" s="18">
        <f t="shared" ref="J132:J195" si="7">IF(AND(G132=0,G132=0),"",H132-G132)</f>
        <v>172.72569999999905</v>
      </c>
      <c r="K132" s="19">
        <f t="shared" ref="K132:K195" si="8">IFERROR(J132/G132,"")</f>
        <v>1.450988743279562E-2</v>
      </c>
      <c r="L132" s="2">
        <v>54</v>
      </c>
    </row>
    <row r="133" spans="1:12" x14ac:dyDescent="0.2">
      <c r="A133" s="1" t="s">
        <v>99</v>
      </c>
      <c r="B133" s="13" t="str">
        <f>IF(OR('Average Weekday'!B133=0,'Average Weekday'!B133=""),"",'Average Weekday'!B133)</f>
        <v/>
      </c>
      <c r="C133" s="31">
        <v>19519</v>
      </c>
      <c r="D133" s="31">
        <v>19159</v>
      </c>
      <c r="E133" s="31">
        <v>16321</v>
      </c>
      <c r="F133" s="31">
        <v>16265</v>
      </c>
      <c r="G133" s="31">
        <v>14874</v>
      </c>
      <c r="H133" s="1">
        <v>16354.540499999999</v>
      </c>
      <c r="I133" s="1"/>
      <c r="J133" s="18">
        <f t="shared" si="7"/>
        <v>1480.5404999999992</v>
      </c>
      <c r="K133" s="19">
        <f t="shared" si="8"/>
        <v>9.9538826139572351E-2</v>
      </c>
      <c r="L133" s="2">
        <v>35</v>
      </c>
    </row>
    <row r="134" spans="1:12" s="5" customFormat="1" x14ac:dyDescent="0.2">
      <c r="A134" s="1" t="s">
        <v>100</v>
      </c>
      <c r="B134" s="13" t="str">
        <f>IF(OR('Average Weekday'!B134=0,'Average Weekday'!B134=""),"",'Average Weekday'!B134)</f>
        <v/>
      </c>
      <c r="C134" s="31">
        <v>1307</v>
      </c>
      <c r="D134" s="31">
        <v>1314</v>
      </c>
      <c r="E134" s="31">
        <v>1226</v>
      </c>
      <c r="F134" s="31">
        <v>1130</v>
      </c>
      <c r="G134" s="31">
        <v>1088</v>
      </c>
      <c r="H134" s="1">
        <v>1112.4234000000001</v>
      </c>
      <c r="I134" s="1"/>
      <c r="J134" s="18">
        <f t="shared" si="7"/>
        <v>24.423400000000129</v>
      </c>
      <c r="K134" s="19">
        <f t="shared" si="8"/>
        <v>2.2447977941176589E-2</v>
      </c>
      <c r="L134" s="2">
        <v>165</v>
      </c>
    </row>
    <row r="135" spans="1:12" x14ac:dyDescent="0.2">
      <c r="A135" s="1" t="s">
        <v>101</v>
      </c>
      <c r="B135" s="13" t="str">
        <f>IF(OR('Average Weekday'!B135=0,'Average Weekday'!B135=""),"",'Average Weekday'!B135)</f>
        <v/>
      </c>
      <c r="C135" s="31">
        <v>11644</v>
      </c>
      <c r="D135" s="31">
        <v>11752</v>
      </c>
      <c r="E135" s="31">
        <v>11362</v>
      </c>
      <c r="F135" s="31">
        <v>10706</v>
      </c>
      <c r="G135" s="31">
        <v>9742</v>
      </c>
      <c r="H135" s="1">
        <v>9808.6553999999996</v>
      </c>
      <c r="I135" s="1"/>
      <c r="J135" s="18">
        <f t="shared" si="7"/>
        <v>66.655399999999645</v>
      </c>
      <c r="K135" s="19">
        <f t="shared" si="8"/>
        <v>6.8420652843358288E-3</v>
      </c>
      <c r="L135" s="2">
        <v>77</v>
      </c>
    </row>
    <row r="136" spans="1:12" x14ac:dyDescent="0.2">
      <c r="A136" s="1" t="s">
        <v>2</v>
      </c>
      <c r="B136" s="13" t="str">
        <f>IF(OR('Average Weekday'!B136=0,'Average Weekday'!B136=""),"",'Average Weekday'!B136)</f>
        <v/>
      </c>
      <c r="C136" s="31">
        <v>471</v>
      </c>
      <c r="D136" s="31">
        <v>463</v>
      </c>
      <c r="E136" s="31">
        <v>334</v>
      </c>
      <c r="F136" s="31">
        <v>447</v>
      </c>
      <c r="G136" s="31">
        <v>391</v>
      </c>
      <c r="H136" s="1">
        <v>780.89449999999988</v>
      </c>
      <c r="I136" s="1"/>
      <c r="J136" s="18"/>
      <c r="K136" s="19"/>
    </row>
    <row r="137" spans="1:12" x14ac:dyDescent="0.2">
      <c r="A137" s="3" t="s">
        <v>7</v>
      </c>
      <c r="B137" s="13" t="str">
        <f>IF(OR('Average Weekday'!B137=0,'Average Weekday'!B137=""),"",'Average Weekday'!B137)</f>
        <v/>
      </c>
      <c r="C137" s="3">
        <f t="shared" ref="C137:H137" si="9">SUM(C98:C136)</f>
        <v>480508</v>
      </c>
      <c r="D137" s="3">
        <f t="shared" si="9"/>
        <v>465241</v>
      </c>
      <c r="E137" s="3">
        <f t="shared" si="9"/>
        <v>433794</v>
      </c>
      <c r="F137" s="3">
        <f t="shared" si="9"/>
        <v>408442</v>
      </c>
      <c r="G137" s="3">
        <f t="shared" si="9"/>
        <v>404180</v>
      </c>
      <c r="H137" s="3">
        <f t="shared" si="9"/>
        <v>421616.58569999994</v>
      </c>
      <c r="I137" s="3"/>
      <c r="J137" s="20">
        <f t="shared" si="7"/>
        <v>17436.585699999938</v>
      </c>
      <c r="K137" s="21">
        <f t="shared" si="8"/>
        <v>4.3140644514819977E-2</v>
      </c>
    </row>
    <row r="138" spans="1:12" x14ac:dyDescent="0.2">
      <c r="B138" s="13" t="str">
        <f>IF(OR('Average Weekday'!B138=0,'Average Weekday'!B138=""),"",'Average Weekday'!B138)</f>
        <v/>
      </c>
      <c r="C138" s="1"/>
      <c r="D138" s="1"/>
      <c r="E138" s="1"/>
      <c r="F138" s="1"/>
      <c r="G138" s="1"/>
      <c r="H138" s="1"/>
      <c r="I138" s="1"/>
      <c r="J138" s="18" t="str">
        <f t="shared" si="7"/>
        <v/>
      </c>
      <c r="K138" s="19" t="str">
        <f t="shared" si="8"/>
        <v/>
      </c>
    </row>
    <row r="139" spans="1:12" x14ac:dyDescent="0.2">
      <c r="A139" s="1" t="s">
        <v>102</v>
      </c>
      <c r="B139" s="13" t="str">
        <f>IF(OR('Average Weekday'!B139=0,'Average Weekday'!B139=""),"",'Average Weekday'!B139)</f>
        <v/>
      </c>
      <c r="C139" s="31">
        <v>4616</v>
      </c>
      <c r="D139" s="31">
        <v>4617</v>
      </c>
      <c r="E139" s="31">
        <v>4205</v>
      </c>
      <c r="F139" s="31">
        <v>3956</v>
      </c>
      <c r="G139" s="31">
        <v>3859</v>
      </c>
      <c r="H139" s="1">
        <v>3863.0972999999999</v>
      </c>
      <c r="I139" s="1"/>
      <c r="J139" s="18">
        <f t="shared" si="7"/>
        <v>4.0972999999999047</v>
      </c>
      <c r="K139" s="19">
        <f t="shared" si="8"/>
        <v>1.0617517491577882E-3</v>
      </c>
      <c r="L139" s="2">
        <v>134</v>
      </c>
    </row>
    <row r="140" spans="1:12" x14ac:dyDescent="0.2">
      <c r="A140" s="1" t="s">
        <v>103</v>
      </c>
      <c r="B140" s="13" t="str">
        <f>IF(OR('Average Weekday'!B140=0,'Average Weekday'!B140=""),"",'Average Weekday'!B140)</f>
        <v/>
      </c>
      <c r="C140" s="31">
        <v>6142</v>
      </c>
      <c r="D140" s="31">
        <v>5775</v>
      </c>
      <c r="E140" s="31">
        <v>5442</v>
      </c>
      <c r="F140" s="31">
        <v>5316</v>
      </c>
      <c r="G140" s="31">
        <v>5021</v>
      </c>
      <c r="H140" s="1">
        <v>5039.4652999999998</v>
      </c>
      <c r="I140" s="1"/>
      <c r="J140" s="18">
        <f t="shared" si="7"/>
        <v>18.465299999999843</v>
      </c>
      <c r="K140" s="19">
        <f t="shared" si="8"/>
        <v>3.6776140211113011E-3</v>
      </c>
      <c r="L140" s="2">
        <v>123</v>
      </c>
    </row>
    <row r="141" spans="1:12" x14ac:dyDescent="0.2">
      <c r="A141" s="1" t="s">
        <v>104</v>
      </c>
      <c r="B141" s="13" t="str">
        <f>IF(OR('Average Weekday'!B141=0,'Average Weekday'!B141=""),"",'Average Weekday'!B141)</f>
        <v/>
      </c>
      <c r="C141" s="31">
        <v>11498</v>
      </c>
      <c r="D141" s="31">
        <v>11709</v>
      </c>
      <c r="E141" s="31">
        <v>11531</v>
      </c>
      <c r="F141" s="31">
        <v>11361</v>
      </c>
      <c r="G141" s="31">
        <v>10632</v>
      </c>
      <c r="H141" s="1">
        <v>9985.3932999999997</v>
      </c>
      <c r="I141" s="1"/>
      <c r="J141" s="18">
        <f t="shared" si="7"/>
        <v>-646.60670000000027</v>
      </c>
      <c r="K141" s="19">
        <f t="shared" si="8"/>
        <v>-6.0817033483822447E-2</v>
      </c>
      <c r="L141" s="2">
        <v>75</v>
      </c>
    </row>
    <row r="142" spans="1:12" x14ac:dyDescent="0.2">
      <c r="A142" s="1" t="s">
        <v>105</v>
      </c>
      <c r="B142" s="13" t="str">
        <f>IF(OR('Average Weekday'!B142=0,'Average Weekday'!B142=""),"",'Average Weekday'!B142)</f>
        <v/>
      </c>
      <c r="C142" s="31">
        <v>9627</v>
      </c>
      <c r="D142" s="31">
        <v>8959</v>
      </c>
      <c r="E142" s="31">
        <v>8582</v>
      </c>
      <c r="F142" s="31">
        <v>8248</v>
      </c>
      <c r="G142" s="31">
        <v>7905</v>
      </c>
      <c r="H142" s="1">
        <v>7822.0672000000004</v>
      </c>
      <c r="I142" s="1"/>
      <c r="J142" s="18">
        <f t="shared" si="7"/>
        <v>-82.932799999999588</v>
      </c>
      <c r="K142" s="19">
        <f t="shared" si="8"/>
        <v>-1.0491182795698873E-2</v>
      </c>
      <c r="L142" s="2">
        <v>97</v>
      </c>
    </row>
    <row r="143" spans="1:12" x14ac:dyDescent="0.2">
      <c r="A143" s="1" t="s">
        <v>106</v>
      </c>
      <c r="B143" s="13" t="str">
        <f>IF(OR('Average Weekday'!B143=0,'Average Weekday'!B143=""),"",'Average Weekday'!B143)</f>
        <v/>
      </c>
      <c r="C143" s="31">
        <v>14149</v>
      </c>
      <c r="D143" s="31">
        <v>13235</v>
      </c>
      <c r="E143" s="31">
        <v>12353</v>
      </c>
      <c r="F143" s="31">
        <v>11903</v>
      </c>
      <c r="G143" s="31">
        <v>11217</v>
      </c>
      <c r="H143" s="1">
        <v>10953.570599999999</v>
      </c>
      <c r="I143" s="1"/>
      <c r="J143" s="18">
        <f t="shared" si="7"/>
        <v>-263.4294000000009</v>
      </c>
      <c r="K143" s="19">
        <f t="shared" si="8"/>
        <v>-2.3484835517518132E-2</v>
      </c>
      <c r="L143" s="2">
        <v>64</v>
      </c>
    </row>
    <row r="144" spans="1:12" x14ac:dyDescent="0.2">
      <c r="A144" s="1" t="s">
        <v>107</v>
      </c>
      <c r="B144" s="13" t="str">
        <f>IF(OR('Average Weekday'!B144=0,'Average Weekday'!B144=""),"",'Average Weekday'!B144)</f>
        <v/>
      </c>
      <c r="C144" s="31">
        <v>15018</v>
      </c>
      <c r="D144" s="31">
        <v>14737</v>
      </c>
      <c r="E144" s="31">
        <v>14589</v>
      </c>
      <c r="F144" s="31">
        <v>14379</v>
      </c>
      <c r="G144" s="31">
        <v>13590</v>
      </c>
      <c r="H144" s="1">
        <v>12103.485199999999</v>
      </c>
      <c r="I144" s="1"/>
      <c r="J144" s="18">
        <f t="shared" si="7"/>
        <v>-1486.5148000000008</v>
      </c>
      <c r="K144" s="19">
        <f t="shared" si="8"/>
        <v>-0.10938298749080212</v>
      </c>
      <c r="L144" s="2">
        <v>53</v>
      </c>
    </row>
    <row r="145" spans="1:12" x14ac:dyDescent="0.2">
      <c r="A145" s="1" t="s">
        <v>108</v>
      </c>
      <c r="B145" s="13" t="str">
        <f>IF(OR('Average Weekday'!B145=0,'Average Weekday'!B145=""),"",'Average Weekday'!B145)</f>
        <v/>
      </c>
      <c r="C145" s="31">
        <v>10612</v>
      </c>
      <c r="D145" s="31">
        <v>10304</v>
      </c>
      <c r="E145" s="31">
        <v>9984</v>
      </c>
      <c r="F145" s="31">
        <v>9651</v>
      </c>
      <c r="G145" s="31">
        <v>8954</v>
      </c>
      <c r="H145" s="1">
        <v>8726.52</v>
      </c>
      <c r="I145" s="1"/>
      <c r="J145" s="18">
        <f t="shared" si="7"/>
        <v>-227.47999999999956</v>
      </c>
      <c r="K145" s="19">
        <f t="shared" si="8"/>
        <v>-2.5405405405405358E-2</v>
      </c>
      <c r="L145" s="2">
        <v>88</v>
      </c>
    </row>
    <row r="146" spans="1:12" x14ac:dyDescent="0.2">
      <c r="A146" s="1" t="s">
        <v>109</v>
      </c>
      <c r="B146" s="13" t="str">
        <f>IF(OR('Average Weekday'!B146=0,'Average Weekday'!B146=""),"",'Average Weekday'!B146)</f>
        <v/>
      </c>
      <c r="C146" s="31">
        <v>5035</v>
      </c>
      <c r="D146" s="31">
        <v>5032</v>
      </c>
      <c r="E146" s="31">
        <v>5129</v>
      </c>
      <c r="F146" s="31">
        <v>5133</v>
      </c>
      <c r="G146" s="31">
        <v>5063</v>
      </c>
      <c r="H146" s="1">
        <v>5015.4287000000004</v>
      </c>
      <c r="I146" s="1"/>
      <c r="J146" s="18">
        <f t="shared" si="7"/>
        <v>-47.57129999999961</v>
      </c>
      <c r="K146" s="19">
        <f t="shared" si="8"/>
        <v>-9.3958720126406502E-3</v>
      </c>
      <c r="L146" s="2">
        <v>124</v>
      </c>
    </row>
    <row r="147" spans="1:12" x14ac:dyDescent="0.2">
      <c r="A147" s="1" t="s">
        <v>110</v>
      </c>
      <c r="B147" s="13" t="str">
        <f>IF(OR('Average Weekday'!B147=0,'Average Weekday'!B147=""),"",'Average Weekday'!B147)</f>
        <v/>
      </c>
      <c r="C147" s="31">
        <v>3232</v>
      </c>
      <c r="D147" s="31">
        <v>3234</v>
      </c>
      <c r="E147" s="31">
        <v>3151</v>
      </c>
      <c r="F147" s="31">
        <v>3353</v>
      </c>
      <c r="G147" s="31">
        <v>3362</v>
      </c>
      <c r="H147" s="1">
        <v>3412.4584999999997</v>
      </c>
      <c r="I147" s="1"/>
      <c r="J147" s="18">
        <f t="shared" si="7"/>
        <v>50.458499999999731</v>
      </c>
      <c r="K147" s="19">
        <f t="shared" si="8"/>
        <v>1.5008477096966011E-2</v>
      </c>
      <c r="L147" s="2">
        <v>140</v>
      </c>
    </row>
    <row r="148" spans="1:12" ht="12.75" customHeight="1" x14ac:dyDescent="0.2">
      <c r="A148" s="1" t="s">
        <v>111</v>
      </c>
      <c r="B148" s="13" t="str">
        <f>IF(OR('Average Weekday'!B148=0,'Average Weekday'!B148=""),"",'Average Weekday'!B148)</f>
        <v/>
      </c>
      <c r="C148" s="31">
        <v>22120</v>
      </c>
      <c r="D148" s="31">
        <v>21312</v>
      </c>
      <c r="E148" s="31">
        <v>21081</v>
      </c>
      <c r="F148" s="31">
        <v>19953</v>
      </c>
      <c r="G148" s="31">
        <v>19154</v>
      </c>
      <c r="H148" s="1">
        <v>19152.332499999997</v>
      </c>
      <c r="I148" s="1"/>
      <c r="J148" s="18">
        <f t="shared" si="7"/>
        <v>-1.6675000000032014</v>
      </c>
      <c r="K148" s="19">
        <f t="shared" si="8"/>
        <v>-8.7057533674595459E-5</v>
      </c>
      <c r="L148" s="2">
        <v>27</v>
      </c>
    </row>
    <row r="149" spans="1:12" x14ac:dyDescent="0.2">
      <c r="A149" s="1" t="s">
        <v>112</v>
      </c>
      <c r="B149" s="13" t="str">
        <f>IF(OR('Average Weekday'!B149=0,'Average Weekday'!B149=""),"",'Average Weekday'!B149)</f>
        <v/>
      </c>
      <c r="C149" s="31">
        <v>14669</v>
      </c>
      <c r="D149" s="31">
        <v>14759</v>
      </c>
      <c r="E149" s="31">
        <v>15054</v>
      </c>
      <c r="F149" s="31">
        <v>16274</v>
      </c>
      <c r="G149" s="31">
        <v>15551</v>
      </c>
      <c r="H149" s="1">
        <v>15525.734100000001</v>
      </c>
      <c r="I149" s="1"/>
      <c r="J149" s="18">
        <f t="shared" si="7"/>
        <v>-25.26589999999851</v>
      </c>
      <c r="K149" s="19">
        <f t="shared" si="8"/>
        <v>-1.6247122371550711E-3</v>
      </c>
      <c r="L149" s="2">
        <v>40</v>
      </c>
    </row>
    <row r="150" spans="1:12" x14ac:dyDescent="0.2">
      <c r="A150" s="1" t="s">
        <v>113</v>
      </c>
      <c r="B150" s="13" t="str">
        <f>IF(OR('Average Weekday'!B150=0,'Average Weekday'!B150=""),"",'Average Weekday'!B150)</f>
        <v/>
      </c>
      <c r="C150" s="31">
        <v>10820</v>
      </c>
      <c r="D150" s="31">
        <v>9855</v>
      </c>
      <c r="E150" s="31">
        <v>9483</v>
      </c>
      <c r="F150" s="31">
        <v>9892</v>
      </c>
      <c r="G150" s="31">
        <v>9559</v>
      </c>
      <c r="H150" s="1">
        <v>8386.0511999999999</v>
      </c>
      <c r="I150" s="1"/>
      <c r="J150" s="18">
        <f t="shared" si="7"/>
        <v>-1172.9488000000001</v>
      </c>
      <c r="K150" s="19">
        <f t="shared" si="8"/>
        <v>-0.12270622450047078</v>
      </c>
      <c r="L150" s="2">
        <v>91</v>
      </c>
    </row>
    <row r="151" spans="1:12" x14ac:dyDescent="0.2">
      <c r="A151" s="1" t="s">
        <v>114</v>
      </c>
      <c r="B151" s="13" t="str">
        <f>IF(OR('Average Weekday'!B151=0,'Average Weekday'!B151=""),"",'Average Weekday'!B151)</f>
        <v/>
      </c>
      <c r="C151" s="31"/>
      <c r="D151" s="31"/>
      <c r="E151" s="31"/>
      <c r="F151" s="31"/>
      <c r="G151" s="31"/>
      <c r="H151" s="1">
        <v>0.1346</v>
      </c>
      <c r="I151" s="1"/>
      <c r="J151" s="18" t="str">
        <f t="shared" si="7"/>
        <v/>
      </c>
      <c r="K151" s="19" t="str">
        <f t="shared" si="8"/>
        <v/>
      </c>
    </row>
    <row r="152" spans="1:12" x14ac:dyDescent="0.2">
      <c r="A152" s="1" t="s">
        <v>115</v>
      </c>
      <c r="B152" s="13" t="str">
        <f>IF(OR('Average Weekday'!B152=0,'Average Weekday'!B152=""),"",'Average Weekday'!B152)</f>
        <v/>
      </c>
      <c r="C152" s="31">
        <v>24006</v>
      </c>
      <c r="D152" s="31">
        <v>24259</v>
      </c>
      <c r="E152" s="31">
        <v>24247</v>
      </c>
      <c r="F152" s="31">
        <v>24433</v>
      </c>
      <c r="G152" s="31">
        <v>23716</v>
      </c>
      <c r="H152" s="1">
        <v>23515.117200000001</v>
      </c>
      <c r="I152" s="1"/>
      <c r="J152" s="18">
        <f t="shared" si="7"/>
        <v>-200.88279999999941</v>
      </c>
      <c r="K152" s="19">
        <f t="shared" si="8"/>
        <v>-8.4703491313880674E-3</v>
      </c>
      <c r="L152" s="2">
        <v>18</v>
      </c>
    </row>
    <row r="153" spans="1:12" x14ac:dyDescent="0.2">
      <c r="A153" s="1" t="s">
        <v>116</v>
      </c>
      <c r="B153" s="13" t="str">
        <f>IF(OR('Average Weekday'!B153=0,'Average Weekday'!B153=""),"",'Average Weekday'!B153)</f>
        <v/>
      </c>
      <c r="C153" s="31">
        <v>10259</v>
      </c>
      <c r="D153" s="31">
        <v>9822</v>
      </c>
      <c r="E153" s="31">
        <v>9898</v>
      </c>
      <c r="F153" s="31">
        <v>9563</v>
      </c>
      <c r="G153" s="31">
        <v>9184</v>
      </c>
      <c r="H153" s="1">
        <v>8984.0761000000002</v>
      </c>
      <c r="I153" s="1"/>
      <c r="J153" s="18">
        <f t="shared" si="7"/>
        <v>-199.92389999999978</v>
      </c>
      <c r="K153" s="19">
        <f t="shared" si="8"/>
        <v>-2.1768717334494748E-2</v>
      </c>
      <c r="L153" s="2">
        <v>85</v>
      </c>
    </row>
    <row r="154" spans="1:12" ht="12.75" customHeight="1" x14ac:dyDescent="0.2">
      <c r="A154" s="1" t="s">
        <v>117</v>
      </c>
      <c r="B154" s="13" t="str">
        <f>IF(OR('Average Weekday'!B154=0,'Average Weekday'!B154=""),"",'Average Weekday'!B154)</f>
        <v/>
      </c>
      <c r="C154" s="31">
        <v>6622</v>
      </c>
      <c r="D154" s="31">
        <v>6368</v>
      </c>
      <c r="E154" s="31">
        <v>6178</v>
      </c>
      <c r="F154" s="31">
        <v>6030</v>
      </c>
      <c r="G154" s="31">
        <v>5680</v>
      </c>
      <c r="H154" s="1">
        <v>5615.1203999999998</v>
      </c>
      <c r="I154" s="1"/>
      <c r="J154" s="18">
        <f t="shared" si="7"/>
        <v>-64.87960000000021</v>
      </c>
      <c r="K154" s="19">
        <f t="shared" si="8"/>
        <v>-1.1422464788732432E-2</v>
      </c>
      <c r="L154" s="2">
        <v>118</v>
      </c>
    </row>
    <row r="155" spans="1:12" x14ac:dyDescent="0.2">
      <c r="A155" s="1" t="s">
        <v>118</v>
      </c>
      <c r="B155" s="13">
        <f>IF(OR('Average Weekday'!B155=0,'Average Weekday'!B155=""),"",'Average Weekday'!B155)</f>
        <v>2</v>
      </c>
      <c r="C155" s="31">
        <v>1420</v>
      </c>
      <c r="D155" s="31">
        <v>2122</v>
      </c>
      <c r="E155" s="31">
        <v>2193</v>
      </c>
      <c r="F155" s="31">
        <v>2248</v>
      </c>
      <c r="G155" s="31">
        <v>2178</v>
      </c>
      <c r="H155" s="1">
        <v>2252.9079999999999</v>
      </c>
      <c r="I155" s="1"/>
      <c r="J155" s="18">
        <f t="shared" si="7"/>
        <v>74.907999999999902</v>
      </c>
      <c r="K155" s="19">
        <f t="shared" si="8"/>
        <v>3.4393021120293805E-2</v>
      </c>
      <c r="L155" s="2">
        <v>155</v>
      </c>
    </row>
    <row r="156" spans="1:12" x14ac:dyDescent="0.2">
      <c r="A156" s="1" t="s">
        <v>119</v>
      </c>
      <c r="B156" s="13" t="str">
        <f>IF(OR('Average Weekday'!B156=0,'Average Weekday'!B156=""),"",'Average Weekday'!B156)</f>
        <v/>
      </c>
      <c r="C156" s="31">
        <v>15080</v>
      </c>
      <c r="D156" s="31">
        <v>14680</v>
      </c>
      <c r="E156" s="31">
        <v>14508</v>
      </c>
      <c r="F156" s="31">
        <v>14103</v>
      </c>
      <c r="G156" s="31">
        <v>14421</v>
      </c>
      <c r="H156" s="1">
        <v>13793.2752</v>
      </c>
      <c r="I156" s="1"/>
      <c r="J156" s="18">
        <f t="shared" si="7"/>
        <v>-627.72479999999996</v>
      </c>
      <c r="K156" s="19">
        <f t="shared" si="8"/>
        <v>-4.3528520907010607E-2</v>
      </c>
      <c r="L156" s="2">
        <v>47</v>
      </c>
    </row>
    <row r="157" spans="1:12" x14ac:dyDescent="0.2">
      <c r="A157" s="1" t="s">
        <v>120</v>
      </c>
      <c r="B157" s="13" t="str">
        <f>IF(OR('Average Weekday'!B157=0,'Average Weekday'!B157=""),"",'Average Weekday'!B157)</f>
        <v/>
      </c>
      <c r="C157" s="31">
        <v>5432</v>
      </c>
      <c r="D157" s="31">
        <v>5309</v>
      </c>
      <c r="E157" s="31">
        <v>5221</v>
      </c>
      <c r="F157" s="31">
        <v>4983</v>
      </c>
      <c r="G157" s="31">
        <v>4877</v>
      </c>
      <c r="H157" s="1">
        <v>4883.4803000000002</v>
      </c>
      <c r="I157" s="1"/>
      <c r="J157" s="18">
        <f t="shared" si="7"/>
        <v>6.4803000000001703</v>
      </c>
      <c r="K157" s="19">
        <f t="shared" si="8"/>
        <v>1.3287471806438733E-3</v>
      </c>
      <c r="L157" s="2">
        <v>125</v>
      </c>
    </row>
    <row r="158" spans="1:12" x14ac:dyDescent="0.2">
      <c r="A158" s="1" t="s">
        <v>121</v>
      </c>
      <c r="B158" s="13" t="str">
        <f>IF(OR('Average Weekday'!B158=0,'Average Weekday'!B158=""),"",'Average Weekday'!B158)</f>
        <v/>
      </c>
      <c r="C158" s="31"/>
      <c r="D158" s="31"/>
      <c r="E158" s="31"/>
      <c r="F158" s="31"/>
      <c r="G158" s="31"/>
      <c r="H158" s="1">
        <v>0</v>
      </c>
      <c r="I158" s="1"/>
      <c r="J158" s="18" t="str">
        <f t="shared" si="7"/>
        <v/>
      </c>
      <c r="K158" s="19" t="str">
        <f t="shared" si="8"/>
        <v/>
      </c>
    </row>
    <row r="159" spans="1:12" x14ac:dyDescent="0.2">
      <c r="A159" s="1" t="s">
        <v>122</v>
      </c>
      <c r="B159" s="13" t="str">
        <f>IF(OR('Average Weekday'!B159=0,'Average Weekday'!B159=""),"",'Average Weekday'!B159)</f>
        <v/>
      </c>
      <c r="C159" s="31">
        <v>14019</v>
      </c>
      <c r="D159" s="31">
        <v>13412</v>
      </c>
      <c r="E159" s="31">
        <v>12950</v>
      </c>
      <c r="F159" s="31">
        <v>12847</v>
      </c>
      <c r="G159" s="31">
        <v>12387</v>
      </c>
      <c r="H159" s="1">
        <v>12149.8377</v>
      </c>
      <c r="I159" s="1"/>
      <c r="J159" s="18">
        <f t="shared" si="7"/>
        <v>-237.16229999999996</v>
      </c>
      <c r="K159" s="19">
        <f t="shared" si="8"/>
        <v>-1.9146064422378296E-2</v>
      </c>
      <c r="L159" s="2">
        <v>52</v>
      </c>
    </row>
    <row r="160" spans="1:12" x14ac:dyDescent="0.2">
      <c r="A160" s="33" t="s">
        <v>272</v>
      </c>
      <c r="B160" s="13">
        <f>IF(OR('Average Weekday'!B160=0,'Average Weekday'!B160=""),"",'Average Weekday'!B160)</f>
        <v>6</v>
      </c>
      <c r="C160" s="31">
        <v>38082</v>
      </c>
      <c r="D160" s="31">
        <v>36607</v>
      </c>
      <c r="E160" s="31">
        <v>37840</v>
      </c>
      <c r="F160" s="31">
        <v>38404</v>
      </c>
      <c r="G160" s="31">
        <v>38103</v>
      </c>
      <c r="H160" s="1">
        <v>36930.139800000004</v>
      </c>
      <c r="I160" s="1"/>
      <c r="J160" s="18">
        <f t="shared" si="7"/>
        <v>-1172.8601999999955</v>
      </c>
      <c r="K160" s="19">
        <f t="shared" si="8"/>
        <v>-3.0781308558381112E-2</v>
      </c>
      <c r="L160" s="2">
        <v>8</v>
      </c>
    </row>
    <row r="161" spans="1:13" x14ac:dyDescent="0.2">
      <c r="A161" s="1" t="s">
        <v>123</v>
      </c>
      <c r="B161" s="13" t="str">
        <f>IF(OR('Average Weekday'!B161=0,'Average Weekday'!B161=""),"",'Average Weekday'!B161)</f>
        <v/>
      </c>
      <c r="C161" s="31">
        <v>17400</v>
      </c>
      <c r="D161" s="31">
        <v>16970</v>
      </c>
      <c r="E161" s="31">
        <v>16133</v>
      </c>
      <c r="F161" s="31">
        <v>15904</v>
      </c>
      <c r="G161" s="31">
        <v>15339</v>
      </c>
      <c r="H161" s="1">
        <v>14864.0934</v>
      </c>
      <c r="I161" s="1"/>
      <c r="J161" s="18">
        <f t="shared" si="7"/>
        <v>-474.90660000000025</v>
      </c>
      <c r="K161" s="19">
        <f t="shared" si="8"/>
        <v>-3.0960727557207135E-2</v>
      </c>
      <c r="L161" s="2">
        <v>44</v>
      </c>
    </row>
    <row r="162" spans="1:13" x14ac:dyDescent="0.2">
      <c r="A162" s="1" t="s">
        <v>124</v>
      </c>
      <c r="B162" s="13" t="str">
        <f>IF(OR('Average Weekday'!B162=0,'Average Weekday'!B162=""),"",'Average Weekday'!B162)</f>
        <v/>
      </c>
      <c r="C162" s="31">
        <v>4213</v>
      </c>
      <c r="D162" s="31">
        <v>4253</v>
      </c>
      <c r="E162" s="31">
        <v>4366</v>
      </c>
      <c r="F162" s="31">
        <v>4220</v>
      </c>
      <c r="G162" s="31">
        <v>4191</v>
      </c>
      <c r="H162" s="1">
        <v>4008.9205000000002</v>
      </c>
      <c r="I162" s="1"/>
      <c r="J162" s="18">
        <f t="shared" si="7"/>
        <v>-182.07949999999983</v>
      </c>
      <c r="K162" s="19">
        <f t="shared" si="8"/>
        <v>-4.3445359102839379E-2</v>
      </c>
      <c r="L162" s="2">
        <v>131</v>
      </c>
    </row>
    <row r="163" spans="1:13" ht="12.75" customHeight="1" x14ac:dyDescent="0.2">
      <c r="A163" s="1" t="s">
        <v>125</v>
      </c>
      <c r="B163" s="13" t="str">
        <f>IF(OR('Average Weekday'!B163=0,'Average Weekday'!B163=""),"",'Average Weekday'!B163)</f>
        <v/>
      </c>
      <c r="C163" s="31">
        <v>12951</v>
      </c>
      <c r="D163" s="31">
        <v>12129</v>
      </c>
      <c r="E163" s="31">
        <v>12074</v>
      </c>
      <c r="F163" s="31">
        <v>12052</v>
      </c>
      <c r="G163" s="31">
        <v>11339</v>
      </c>
      <c r="H163" s="1">
        <v>10693.516800000001</v>
      </c>
      <c r="I163" s="1"/>
      <c r="J163" s="18">
        <f t="shared" si="7"/>
        <v>-645.48319999999876</v>
      </c>
      <c r="K163" s="19">
        <f t="shared" si="8"/>
        <v>-5.6925937031484151E-2</v>
      </c>
      <c r="L163" s="2">
        <v>67</v>
      </c>
    </row>
    <row r="164" spans="1:13" x14ac:dyDescent="0.2">
      <c r="A164" s="1" t="s">
        <v>126</v>
      </c>
      <c r="B164" s="13" t="str">
        <f>IF(OR('Average Weekday'!B164=0,'Average Weekday'!B164=""),"",'Average Weekday'!B164)</f>
        <v/>
      </c>
      <c r="C164" s="31">
        <v>8307</v>
      </c>
      <c r="D164" s="31">
        <v>7728</v>
      </c>
      <c r="E164" s="31">
        <v>7537</v>
      </c>
      <c r="F164" s="31">
        <v>7407</v>
      </c>
      <c r="G164" s="31">
        <v>6820</v>
      </c>
      <c r="H164" s="1">
        <v>6358.3430000000008</v>
      </c>
      <c r="I164" s="1"/>
      <c r="J164" s="18">
        <f t="shared" si="7"/>
        <v>-461.65699999999924</v>
      </c>
      <c r="K164" s="19">
        <f t="shared" si="8"/>
        <v>-6.7691642228738885E-2</v>
      </c>
      <c r="L164" s="2">
        <v>108</v>
      </c>
    </row>
    <row r="165" spans="1:13" x14ac:dyDescent="0.2">
      <c r="A165" s="1" t="s">
        <v>127</v>
      </c>
      <c r="B165" s="13" t="str">
        <f>IF(OR('Average Weekday'!B165=0,'Average Weekday'!B165=""),"",'Average Weekday'!B165)</f>
        <v/>
      </c>
      <c r="C165" s="31">
        <v>11546</v>
      </c>
      <c r="D165" s="31">
        <v>10445</v>
      </c>
      <c r="E165" s="31">
        <v>10253</v>
      </c>
      <c r="F165" s="31">
        <v>10792</v>
      </c>
      <c r="G165" s="31">
        <v>10401</v>
      </c>
      <c r="H165" s="1">
        <v>9205.9804999999997</v>
      </c>
      <c r="I165" s="1"/>
      <c r="J165" s="18">
        <f t="shared" si="7"/>
        <v>-1195.0195000000003</v>
      </c>
      <c r="K165" s="19">
        <f t="shared" si="8"/>
        <v>-0.11489467358907801</v>
      </c>
      <c r="L165" s="2">
        <v>82</v>
      </c>
    </row>
    <row r="166" spans="1:13" x14ac:dyDescent="0.2">
      <c r="A166" s="1" t="s">
        <v>128</v>
      </c>
      <c r="B166" s="13" t="str">
        <f>IF(OR('Average Weekday'!B166=0,'Average Weekday'!B166=""),"",'Average Weekday'!B166)</f>
        <v/>
      </c>
      <c r="C166" s="31">
        <v>41953</v>
      </c>
      <c r="D166" s="31">
        <v>40320</v>
      </c>
      <c r="E166" s="31">
        <v>39811</v>
      </c>
      <c r="F166" s="31">
        <v>39407</v>
      </c>
      <c r="G166" s="31">
        <v>38006</v>
      </c>
      <c r="H166" s="1">
        <v>38560.835299999999</v>
      </c>
      <c r="I166" s="1"/>
      <c r="J166" s="18">
        <f t="shared" si="7"/>
        <v>554.83529999999882</v>
      </c>
      <c r="K166" s="19">
        <f t="shared" si="8"/>
        <v>1.4598623901489208E-2</v>
      </c>
      <c r="L166" s="2">
        <v>6</v>
      </c>
    </row>
    <row r="167" spans="1:13" x14ac:dyDescent="0.2">
      <c r="A167" s="1" t="s">
        <v>129</v>
      </c>
      <c r="B167" s="13" t="str">
        <f>IF(OR('Average Weekday'!B167=0,'Average Weekday'!B167=""),"",'Average Weekday'!B167)</f>
        <v/>
      </c>
      <c r="C167" s="31">
        <v>8553</v>
      </c>
      <c r="D167" s="31">
        <v>8155</v>
      </c>
      <c r="E167" s="31">
        <v>7987</v>
      </c>
      <c r="F167" s="31">
        <v>7892</v>
      </c>
      <c r="G167" s="31">
        <v>7457</v>
      </c>
      <c r="H167" s="1">
        <v>7305.8767000000007</v>
      </c>
      <c r="I167" s="1"/>
      <c r="J167" s="18">
        <f t="shared" si="7"/>
        <v>-151.12329999999929</v>
      </c>
      <c r="K167" s="19">
        <f t="shared" si="8"/>
        <v>-2.0265964865227207E-2</v>
      </c>
      <c r="L167" s="2">
        <v>100</v>
      </c>
    </row>
    <row r="168" spans="1:13" x14ac:dyDescent="0.2">
      <c r="A168" s="1" t="s">
        <v>130</v>
      </c>
      <c r="B168" s="13" t="str">
        <f>IF(OR('Average Weekday'!B168=0,'Average Weekday'!B168=""),"",'Average Weekday'!B168)</f>
        <v/>
      </c>
      <c r="C168" s="31">
        <v>3472</v>
      </c>
      <c r="D168" s="31">
        <v>3418</v>
      </c>
      <c r="E168" s="31">
        <v>3427</v>
      </c>
      <c r="F168" s="31">
        <v>3493</v>
      </c>
      <c r="G168" s="31">
        <v>3411</v>
      </c>
      <c r="H168" s="1">
        <v>3308.4877000000001</v>
      </c>
      <c r="I168" s="1"/>
      <c r="J168" s="18">
        <f t="shared" si="7"/>
        <v>-102.51229999999987</v>
      </c>
      <c r="K168" s="19">
        <f t="shared" si="8"/>
        <v>-3.0053444737613566E-2</v>
      </c>
      <c r="L168" s="2">
        <v>143</v>
      </c>
    </row>
    <row r="169" spans="1:13" x14ac:dyDescent="0.2">
      <c r="A169" s="1" t="s">
        <v>131</v>
      </c>
      <c r="B169" s="13" t="str">
        <f>IF(OR('Average Weekday'!B169=0,'Average Weekday'!B169=""),"",'Average Weekday'!B169)</f>
        <v/>
      </c>
      <c r="C169" s="31">
        <v>2995</v>
      </c>
      <c r="D169" s="31">
        <v>3448</v>
      </c>
      <c r="E169" s="31">
        <v>3548</v>
      </c>
      <c r="F169" s="31">
        <v>3626</v>
      </c>
      <c r="G169" s="31">
        <v>3464</v>
      </c>
      <c r="H169" s="1">
        <v>3442.2276999999999</v>
      </c>
      <c r="I169" s="1"/>
      <c r="J169" s="18">
        <f t="shared" si="7"/>
        <v>-21.772300000000087</v>
      </c>
      <c r="K169" s="19">
        <f t="shared" si="8"/>
        <v>-6.2853060046189624E-3</v>
      </c>
      <c r="L169" s="2">
        <v>139</v>
      </c>
      <c r="M169" s="37"/>
    </row>
    <row r="170" spans="1:13" s="5" customFormat="1" x14ac:dyDescent="0.2">
      <c r="A170" s="1" t="s">
        <v>132</v>
      </c>
      <c r="B170" s="13" t="str">
        <f>IF(OR('Average Weekday'!B170=0,'Average Weekday'!B170=""),"",'Average Weekday'!B170)</f>
        <v/>
      </c>
      <c r="C170" s="31">
        <v>8953</v>
      </c>
      <c r="D170" s="31">
        <v>8681</v>
      </c>
      <c r="E170" s="31">
        <v>8214</v>
      </c>
      <c r="F170" s="31">
        <v>8087</v>
      </c>
      <c r="G170" s="31">
        <v>7668</v>
      </c>
      <c r="H170" s="1">
        <v>7506.5703999999996</v>
      </c>
      <c r="I170" s="1"/>
      <c r="J170" s="18">
        <f t="shared" si="7"/>
        <v>-161.42960000000039</v>
      </c>
      <c r="K170" s="19">
        <f t="shared" si="8"/>
        <v>-2.1052373500260874E-2</v>
      </c>
      <c r="L170" s="2">
        <v>99</v>
      </c>
      <c r="M170" s="2"/>
    </row>
    <row r="171" spans="1:13" x14ac:dyDescent="0.2">
      <c r="A171" s="1" t="s">
        <v>133</v>
      </c>
      <c r="B171" s="13" t="str">
        <f>IF(OR('Average Weekday'!B171=0,'Average Weekday'!B171=""),"",'Average Weekday'!B171)</f>
        <v/>
      </c>
      <c r="C171" s="31">
        <v>3829</v>
      </c>
      <c r="D171" s="31">
        <v>3644</v>
      </c>
      <c r="E171" s="31">
        <v>3469</v>
      </c>
      <c r="F171" s="31">
        <v>3363</v>
      </c>
      <c r="G171" s="31">
        <v>3141</v>
      </c>
      <c r="H171" s="1">
        <v>3062.1725999999999</v>
      </c>
      <c r="I171" s="1"/>
      <c r="J171" s="18">
        <f t="shared" si="7"/>
        <v>-78.827400000000125</v>
      </c>
      <c r="K171" s="19">
        <f t="shared" si="8"/>
        <v>-2.5096275071633277E-2</v>
      </c>
      <c r="L171" s="2">
        <v>147</v>
      </c>
    </row>
    <row r="172" spans="1:13" x14ac:dyDescent="0.2">
      <c r="A172" s="1" t="s">
        <v>134</v>
      </c>
      <c r="B172" s="13" t="str">
        <f>IF(OR('Average Weekday'!B172=0,'Average Weekday'!B172=""),"",'Average Weekday'!B172)</f>
        <v/>
      </c>
      <c r="C172" s="31">
        <v>12493</v>
      </c>
      <c r="D172" s="31">
        <v>11743</v>
      </c>
      <c r="E172" s="31">
        <v>11215</v>
      </c>
      <c r="F172" s="31">
        <v>10755</v>
      </c>
      <c r="G172" s="31">
        <v>10262</v>
      </c>
      <c r="H172" s="1">
        <v>9976.0708000000013</v>
      </c>
      <c r="I172" s="1"/>
      <c r="J172" s="18">
        <f t="shared" si="7"/>
        <v>-285.92919999999867</v>
      </c>
      <c r="K172" s="19">
        <f t="shared" si="8"/>
        <v>-2.7862911713116223E-2</v>
      </c>
      <c r="L172" s="2">
        <v>76</v>
      </c>
    </row>
    <row r="173" spans="1:13" x14ac:dyDescent="0.2">
      <c r="A173" s="1" t="s">
        <v>135</v>
      </c>
      <c r="B173" s="13" t="str">
        <f>IF(OR('Average Weekday'!B173=0,'Average Weekday'!B173=""),"",'Average Weekday'!B173)</f>
        <v/>
      </c>
      <c r="C173" s="31">
        <v>9137</v>
      </c>
      <c r="D173" s="31">
        <v>9063</v>
      </c>
      <c r="E173" s="31">
        <v>9023</v>
      </c>
      <c r="F173" s="31">
        <v>9372</v>
      </c>
      <c r="G173" s="31">
        <v>9246</v>
      </c>
      <c r="H173" s="1">
        <v>9383.3909999999996</v>
      </c>
      <c r="I173" s="1"/>
      <c r="J173" s="18">
        <f t="shared" si="7"/>
        <v>137.39099999999962</v>
      </c>
      <c r="K173" s="19">
        <f t="shared" si="8"/>
        <v>1.4859506813757259E-2</v>
      </c>
      <c r="L173" s="2">
        <v>79</v>
      </c>
    </row>
    <row r="174" spans="1:13" x14ac:dyDescent="0.2">
      <c r="A174" s="1" t="s">
        <v>3</v>
      </c>
      <c r="B174" s="13" t="str">
        <f>IF(OR('Average Weekday'!B174=0,'Average Weekday'!B174=""),"",'Average Weekday'!B174)</f>
        <v/>
      </c>
      <c r="C174" s="31">
        <v>715</v>
      </c>
      <c r="D174" s="31">
        <v>647</v>
      </c>
      <c r="E174" s="31">
        <v>607</v>
      </c>
      <c r="F174" s="31">
        <v>596</v>
      </c>
      <c r="G174" s="31">
        <v>654</v>
      </c>
      <c r="H174" s="1">
        <v>1105.8154999999999</v>
      </c>
      <c r="I174" s="1"/>
      <c r="J174" s="18"/>
      <c r="K174" s="19"/>
    </row>
    <row r="175" spans="1:13" x14ac:dyDescent="0.2">
      <c r="A175" s="3" t="s">
        <v>8</v>
      </c>
      <c r="B175" s="13" t="str">
        <f>IF(OR('Average Weekday'!B175=0,'Average Weekday'!B175=""),"",'Average Weekday'!B175)</f>
        <v/>
      </c>
      <c r="C175" s="3">
        <f t="shared" ref="C175:H175" si="10">SUM(C139:C174)</f>
        <v>388975</v>
      </c>
      <c r="D175" s="3">
        <f t="shared" si="10"/>
        <v>376751</v>
      </c>
      <c r="E175" s="3">
        <f t="shared" si="10"/>
        <v>371283</v>
      </c>
      <c r="F175" s="3">
        <f t="shared" si="10"/>
        <v>368996</v>
      </c>
      <c r="G175" s="3">
        <f t="shared" si="10"/>
        <v>355812</v>
      </c>
      <c r="H175" s="3">
        <f t="shared" si="10"/>
        <v>346891.99510000006</v>
      </c>
      <c r="I175" s="3"/>
      <c r="J175" s="20">
        <f t="shared" si="7"/>
        <v>-8920.0048999999417</v>
      </c>
      <c r="K175" s="21">
        <f t="shared" si="8"/>
        <v>-2.5069432453093041E-2</v>
      </c>
    </row>
    <row r="176" spans="1:13" x14ac:dyDescent="0.2">
      <c r="B176" s="13" t="str">
        <f>IF(OR('Average Weekday'!B176=0,'Average Weekday'!B176=""),"",'Average Weekday'!B176)</f>
        <v/>
      </c>
      <c r="C176" s="1"/>
      <c r="D176" s="1"/>
      <c r="E176" s="1"/>
      <c r="F176" s="1"/>
      <c r="G176" s="1"/>
      <c r="H176" s="1"/>
      <c r="I176" s="1"/>
      <c r="J176" s="18" t="str">
        <f t="shared" si="7"/>
        <v/>
      </c>
      <c r="K176" s="19" t="str">
        <f t="shared" si="8"/>
        <v/>
      </c>
    </row>
    <row r="177" spans="1:13" x14ac:dyDescent="0.2">
      <c r="A177" s="1" t="s">
        <v>136</v>
      </c>
      <c r="B177" s="13" t="str">
        <f>IF(OR('Average Weekday'!B177=0,'Average Weekday'!B177=""),"",'Average Weekday'!B177)</f>
        <v/>
      </c>
      <c r="C177" s="31">
        <v>4535</v>
      </c>
      <c r="D177" s="31">
        <v>4654</v>
      </c>
      <c r="E177" s="31">
        <v>4445</v>
      </c>
      <c r="F177" s="31">
        <v>4278</v>
      </c>
      <c r="G177" s="31">
        <v>4099</v>
      </c>
      <c r="H177" s="1">
        <v>4753.0644999999995</v>
      </c>
      <c r="I177" s="1"/>
      <c r="J177" s="18">
        <f t="shared" si="7"/>
        <v>654.0644999999995</v>
      </c>
      <c r="K177" s="19">
        <f t="shared" si="8"/>
        <v>0.15956684557209064</v>
      </c>
      <c r="L177" s="2">
        <v>126</v>
      </c>
    </row>
    <row r="178" spans="1:13" x14ac:dyDescent="0.2">
      <c r="A178" s="1" t="s">
        <v>137</v>
      </c>
      <c r="B178" s="13" t="str">
        <f>IF(OR('Average Weekday'!B178=0,'Average Weekday'!B178=""),"",'Average Weekday'!B178)</f>
        <v/>
      </c>
      <c r="C178" s="31"/>
      <c r="D178" s="31"/>
      <c r="E178" s="31"/>
      <c r="F178" s="31"/>
      <c r="G178" s="31"/>
      <c r="H178" s="1">
        <v>9.1972000000000005</v>
      </c>
      <c r="I178" s="1"/>
      <c r="J178" s="18" t="str">
        <f t="shared" si="7"/>
        <v/>
      </c>
      <c r="K178" s="19" t="str">
        <f t="shared" si="8"/>
        <v/>
      </c>
    </row>
    <row r="179" spans="1:13" x14ac:dyDescent="0.2">
      <c r="A179" s="1" t="s">
        <v>138</v>
      </c>
      <c r="B179" s="13" t="str">
        <f>IF(OR('Average Weekday'!B179=0,'Average Weekday'!B179=""),"",'Average Weekday'!B179)</f>
        <v/>
      </c>
      <c r="C179" s="31">
        <v>8141</v>
      </c>
      <c r="D179" s="31">
        <v>8051</v>
      </c>
      <c r="E179" s="31">
        <v>7659</v>
      </c>
      <c r="F179" s="31">
        <v>7344</v>
      </c>
      <c r="G179" s="31">
        <v>6975</v>
      </c>
      <c r="H179" s="1">
        <v>6994.0814</v>
      </c>
      <c r="I179" s="1"/>
      <c r="J179" s="18">
        <f t="shared" si="7"/>
        <v>19.081400000000031</v>
      </c>
      <c r="K179" s="19">
        <f t="shared" si="8"/>
        <v>2.7356845878136245E-3</v>
      </c>
      <c r="L179" s="2">
        <v>103</v>
      </c>
    </row>
    <row r="180" spans="1:13" x14ac:dyDescent="0.2">
      <c r="A180" s="1" t="s">
        <v>139</v>
      </c>
      <c r="B180" s="13" t="str">
        <f>IF(OR('Average Weekday'!B180=0,'Average Weekday'!B180=""),"",'Average Weekday'!B180)</f>
        <v/>
      </c>
      <c r="C180" s="31">
        <v>7457</v>
      </c>
      <c r="D180" s="31">
        <v>7389</v>
      </c>
      <c r="E180" s="31">
        <v>6813</v>
      </c>
      <c r="F180" s="31">
        <v>6470</v>
      </c>
      <c r="G180" s="31">
        <v>5990</v>
      </c>
      <c r="H180" s="1">
        <v>5569.5703999999996</v>
      </c>
      <c r="I180" s="1"/>
      <c r="J180" s="18">
        <f t="shared" si="7"/>
        <v>-420.42960000000039</v>
      </c>
      <c r="K180" s="19">
        <f t="shared" si="8"/>
        <v>-7.0188580968280539E-2</v>
      </c>
      <c r="L180" s="2">
        <v>119</v>
      </c>
    </row>
    <row r="181" spans="1:13" x14ac:dyDescent="0.2">
      <c r="A181" s="1" t="s">
        <v>140</v>
      </c>
      <c r="B181" s="13" t="str">
        <f>IF(OR('Average Weekday'!B181=0,'Average Weekday'!B181=""),"",'Average Weekday'!B181)</f>
        <v/>
      </c>
      <c r="C181" s="31">
        <v>9206</v>
      </c>
      <c r="D181" s="31">
        <v>9135</v>
      </c>
      <c r="E181" s="31">
        <v>8529</v>
      </c>
      <c r="F181" s="31">
        <v>8158</v>
      </c>
      <c r="G181" s="31">
        <v>7515</v>
      </c>
      <c r="H181" s="1">
        <v>6890.1391000000003</v>
      </c>
      <c r="I181" s="1"/>
      <c r="J181" s="18">
        <f t="shared" si="7"/>
        <v>-624.86089999999967</v>
      </c>
      <c r="K181" s="19">
        <f t="shared" si="8"/>
        <v>-8.3148489687292035E-2</v>
      </c>
      <c r="L181" s="2">
        <v>106</v>
      </c>
    </row>
    <row r="182" spans="1:13" x14ac:dyDescent="0.2">
      <c r="A182" s="1" t="s">
        <v>141</v>
      </c>
      <c r="B182" s="13" t="str">
        <f>IF(OR('Average Weekday'!B182=0,'Average Weekday'!B182=""),"",'Average Weekday'!B182)</f>
        <v/>
      </c>
      <c r="C182" s="31">
        <v>4107</v>
      </c>
      <c r="D182" s="31">
        <v>4145</v>
      </c>
      <c r="E182" s="31">
        <v>3947</v>
      </c>
      <c r="F182" s="31">
        <v>3812</v>
      </c>
      <c r="G182" s="31">
        <v>3557</v>
      </c>
      <c r="H182" s="1">
        <v>3481.1439000000005</v>
      </c>
      <c r="I182" s="1"/>
      <c r="J182" s="18">
        <f t="shared" si="7"/>
        <v>-75.856099999999515</v>
      </c>
      <c r="K182" s="19">
        <f t="shared" si="8"/>
        <v>-2.1325864492549765E-2</v>
      </c>
      <c r="L182" s="2">
        <v>137</v>
      </c>
    </row>
    <row r="183" spans="1:13" ht="12.75" customHeight="1" x14ac:dyDescent="0.2">
      <c r="A183" s="1" t="s">
        <v>142</v>
      </c>
      <c r="B183" s="13" t="str">
        <f>IF(OR('Average Weekday'!B183=0,'Average Weekday'!B183=""),"",'Average Weekday'!B183)</f>
        <v/>
      </c>
      <c r="C183" s="31">
        <v>3633</v>
      </c>
      <c r="D183" s="31">
        <v>3696</v>
      </c>
      <c r="E183" s="31">
        <v>3436</v>
      </c>
      <c r="F183" s="31">
        <v>3354</v>
      </c>
      <c r="G183" s="31">
        <v>3115</v>
      </c>
      <c r="H183" s="1">
        <v>3232.1707999999999</v>
      </c>
      <c r="I183" s="1"/>
      <c r="J183" s="18">
        <f t="shared" si="7"/>
        <v>117.17079999999987</v>
      </c>
      <c r="K183" s="19">
        <f t="shared" si="8"/>
        <v>3.7615024077046505E-2</v>
      </c>
      <c r="L183" s="2">
        <v>144</v>
      </c>
    </row>
    <row r="184" spans="1:13" x14ac:dyDescent="0.2">
      <c r="A184" s="1" t="s">
        <v>143</v>
      </c>
      <c r="B184" s="13" t="str">
        <f>IF(OR('Average Weekday'!B184=0,'Average Weekday'!B184=""),"",'Average Weekday'!B184)</f>
        <v/>
      </c>
      <c r="C184" s="31">
        <v>13567</v>
      </c>
      <c r="D184" s="31">
        <v>13317</v>
      </c>
      <c r="E184" s="31">
        <v>13056</v>
      </c>
      <c r="F184" s="31">
        <v>12825</v>
      </c>
      <c r="G184" s="31">
        <v>11928</v>
      </c>
      <c r="H184" s="1">
        <v>11480.729499999999</v>
      </c>
      <c r="I184" s="1"/>
      <c r="J184" s="18">
        <f t="shared" si="7"/>
        <v>-447.27050000000054</v>
      </c>
      <c r="K184" s="19">
        <f t="shared" si="8"/>
        <v>-3.7497526827632507E-2</v>
      </c>
      <c r="L184" s="2">
        <v>58</v>
      </c>
    </row>
    <row r="185" spans="1:13" x14ac:dyDescent="0.2">
      <c r="A185" s="1" t="s">
        <v>144</v>
      </c>
      <c r="B185" s="13" t="str">
        <f>IF(OR('Average Weekday'!B185=0,'Average Weekday'!B185=""),"",'Average Weekday'!B185)</f>
        <v/>
      </c>
      <c r="C185" s="31"/>
      <c r="D185" s="31"/>
      <c r="E185" s="31"/>
      <c r="F185" s="31"/>
      <c r="G185" s="31"/>
      <c r="H185" s="1">
        <v>0.48080000000000001</v>
      </c>
      <c r="I185" s="1"/>
      <c r="J185" s="18" t="str">
        <f t="shared" si="7"/>
        <v/>
      </c>
      <c r="K185" s="19" t="str">
        <f t="shared" si="8"/>
        <v/>
      </c>
    </row>
    <row r="186" spans="1:13" x14ac:dyDescent="0.2">
      <c r="A186" s="1" t="s">
        <v>145</v>
      </c>
      <c r="B186" s="13" t="str">
        <f>IF(OR('Average Weekday'!B186=0,'Average Weekday'!B186=""),"",'Average Weekday'!B186)</f>
        <v/>
      </c>
      <c r="C186" s="31"/>
      <c r="D186" s="31"/>
      <c r="E186" s="31"/>
      <c r="F186" s="31"/>
      <c r="G186" s="31"/>
      <c r="H186" s="1">
        <v>7.6899999999999996E-2</v>
      </c>
      <c r="I186" s="1"/>
      <c r="J186" s="18" t="str">
        <f t="shared" si="7"/>
        <v/>
      </c>
      <c r="K186" s="19" t="str">
        <f t="shared" si="8"/>
        <v/>
      </c>
    </row>
    <row r="187" spans="1:13" ht="12.75" customHeight="1" x14ac:dyDescent="0.2">
      <c r="A187" s="1" t="s">
        <v>146</v>
      </c>
      <c r="B187" s="13" t="str">
        <f>IF(OR('Average Weekday'!B187=0,'Average Weekday'!B187=""),"",'Average Weekday'!B187)</f>
        <v/>
      </c>
      <c r="C187" s="31"/>
      <c r="D187" s="31"/>
      <c r="E187" s="31"/>
      <c r="F187" s="31"/>
      <c r="G187" s="31"/>
      <c r="H187" s="1">
        <v>0.52069999999999994</v>
      </c>
      <c r="I187" s="1"/>
      <c r="J187" s="18" t="str">
        <f t="shared" si="7"/>
        <v/>
      </c>
      <c r="K187" s="19" t="str">
        <f t="shared" si="8"/>
        <v/>
      </c>
    </row>
    <row r="188" spans="1:13" s="5" customFormat="1" x14ac:dyDescent="0.2">
      <c r="A188" s="1" t="s">
        <v>147</v>
      </c>
      <c r="B188" s="13" t="str">
        <f>IF(OR('Average Weekday'!B188=0,'Average Weekday'!B188=""),"",'Average Weekday'!B188)</f>
        <v/>
      </c>
      <c r="C188" s="31">
        <v>1687</v>
      </c>
      <c r="D188" s="31">
        <v>1586</v>
      </c>
      <c r="E188" s="31">
        <v>1513</v>
      </c>
      <c r="F188" s="31">
        <v>1542</v>
      </c>
      <c r="G188" s="31">
        <v>1413</v>
      </c>
      <c r="H188" s="1">
        <v>1474.0704000000001</v>
      </c>
      <c r="I188" s="1"/>
      <c r="J188" s="18">
        <f t="shared" si="7"/>
        <v>61.070400000000063</v>
      </c>
      <c r="K188" s="19">
        <f t="shared" si="8"/>
        <v>4.3220382165605142E-2</v>
      </c>
      <c r="L188" s="2">
        <v>161</v>
      </c>
      <c r="M188" s="2"/>
    </row>
    <row r="189" spans="1:13" x14ac:dyDescent="0.2">
      <c r="A189" s="1" t="s">
        <v>148</v>
      </c>
      <c r="B189" s="13" t="str">
        <f>IF(OR('Average Weekday'!B189=0,'Average Weekday'!B189=""),"",'Average Weekday'!B189)</f>
        <v/>
      </c>
      <c r="C189" s="31">
        <v>4833</v>
      </c>
      <c r="D189" s="31">
        <v>4720</v>
      </c>
      <c r="E189" s="31">
        <v>4234</v>
      </c>
      <c r="F189" s="31">
        <v>4212</v>
      </c>
      <c r="G189" s="31">
        <v>3806</v>
      </c>
      <c r="H189" s="1">
        <v>3754.6226999999999</v>
      </c>
      <c r="I189" s="1"/>
      <c r="J189" s="18">
        <f t="shared" si="7"/>
        <v>-51.377300000000105</v>
      </c>
      <c r="K189" s="19">
        <f t="shared" si="8"/>
        <v>-1.3499027850761982E-2</v>
      </c>
      <c r="L189" s="2">
        <v>135</v>
      </c>
      <c r="M189" s="5"/>
    </row>
    <row r="190" spans="1:13" x14ac:dyDescent="0.2">
      <c r="A190" s="1" t="s">
        <v>149</v>
      </c>
      <c r="B190" s="13" t="str">
        <f>IF(OR('Average Weekday'!B190=0,'Average Weekday'!B190=""),"",'Average Weekday'!B190)</f>
        <v/>
      </c>
      <c r="C190" s="31">
        <v>4982</v>
      </c>
      <c r="D190" s="31">
        <v>5034</v>
      </c>
      <c r="E190" s="31">
        <v>4770</v>
      </c>
      <c r="F190" s="31">
        <v>4664</v>
      </c>
      <c r="G190" s="31">
        <v>4471</v>
      </c>
      <c r="H190" s="1">
        <v>4536.9169999999995</v>
      </c>
      <c r="I190" s="1"/>
      <c r="J190" s="18">
        <f t="shared" si="7"/>
        <v>65.916999999999462</v>
      </c>
      <c r="K190" s="19">
        <f t="shared" si="8"/>
        <v>1.4743234175799477E-2</v>
      </c>
      <c r="L190" s="2">
        <v>128</v>
      </c>
      <c r="M190" s="5"/>
    </row>
    <row r="191" spans="1:13" ht="12.75" customHeight="1" x14ac:dyDescent="0.2">
      <c r="A191" s="1" t="s">
        <v>150</v>
      </c>
      <c r="B191" s="13" t="str">
        <f>IF(OR('Average Weekday'!B191=0,'Average Weekday'!B191=""),"",'Average Weekday'!B191)</f>
        <v/>
      </c>
      <c r="C191" s="31">
        <v>5302</v>
      </c>
      <c r="D191" s="31">
        <v>5103</v>
      </c>
      <c r="E191" s="31">
        <v>4945</v>
      </c>
      <c r="F191" s="31">
        <v>4694</v>
      </c>
      <c r="G191" s="31">
        <v>4324</v>
      </c>
      <c r="H191" s="1">
        <v>4238.7608</v>
      </c>
      <c r="I191" s="1"/>
      <c r="J191" s="18">
        <f t="shared" si="7"/>
        <v>-85.239199999999983</v>
      </c>
      <c r="K191" s="19">
        <f t="shared" si="8"/>
        <v>-1.9713043478260864E-2</v>
      </c>
      <c r="L191" s="2">
        <v>129</v>
      </c>
    </row>
    <row r="192" spans="1:13" ht="12.75" customHeight="1" x14ac:dyDescent="0.2">
      <c r="A192" s="1" t="s">
        <v>151</v>
      </c>
      <c r="B192" s="13" t="str">
        <f>IF(OR('Average Weekday'!B192=0,'Average Weekday'!B192=""),"",'Average Weekday'!B192)</f>
        <v/>
      </c>
      <c r="C192" s="31"/>
      <c r="D192" s="31"/>
      <c r="E192" s="31"/>
      <c r="F192" s="31"/>
      <c r="G192" s="31"/>
      <c r="H192" s="1">
        <v>20.109000000000002</v>
      </c>
      <c r="I192" s="1"/>
      <c r="J192" s="18" t="str">
        <f t="shared" si="7"/>
        <v/>
      </c>
      <c r="K192" s="19" t="str">
        <f t="shared" si="8"/>
        <v/>
      </c>
      <c r="L192" s="2">
        <v>173</v>
      </c>
    </row>
    <row r="193" spans="1:12" ht="12.75" customHeight="1" x14ac:dyDescent="0.2">
      <c r="A193" s="1" t="s">
        <v>152</v>
      </c>
      <c r="B193" s="13" t="str">
        <f>IF(OR('Average Weekday'!B193=0,'Average Weekday'!B193=""),"",'Average Weekday'!B193)</f>
        <v/>
      </c>
      <c r="C193" s="31">
        <v>6888</v>
      </c>
      <c r="D193" s="31">
        <v>6938</v>
      </c>
      <c r="E193" s="31">
        <v>6668</v>
      </c>
      <c r="F193" s="31">
        <v>6641</v>
      </c>
      <c r="G193" s="31">
        <v>6182</v>
      </c>
      <c r="H193" s="1">
        <v>6270.4445999999998</v>
      </c>
      <c r="I193" s="1"/>
      <c r="J193" s="18">
        <f t="shared" si="7"/>
        <v>88.444599999999809</v>
      </c>
      <c r="K193" s="19">
        <f t="shared" si="8"/>
        <v>1.4306793917825916E-2</v>
      </c>
      <c r="L193" s="2">
        <v>109</v>
      </c>
    </row>
    <row r="194" spans="1:12" ht="12.75" customHeight="1" x14ac:dyDescent="0.2">
      <c r="A194" s="1" t="s">
        <v>153</v>
      </c>
      <c r="B194" s="13" t="str">
        <f>IF(OR('Average Weekday'!B194=0,'Average Weekday'!B194=""),"",'Average Weekday'!B194)</f>
        <v/>
      </c>
      <c r="C194" s="31">
        <v>3568</v>
      </c>
      <c r="D194" s="31">
        <v>3619</v>
      </c>
      <c r="E194" s="31">
        <v>3488</v>
      </c>
      <c r="F194" s="31">
        <v>3335</v>
      </c>
      <c r="G194" s="31">
        <v>2965</v>
      </c>
      <c r="H194" s="1">
        <v>3126.6639</v>
      </c>
      <c r="I194" s="1"/>
      <c r="J194" s="18">
        <f t="shared" si="7"/>
        <v>161.66390000000001</v>
      </c>
      <c r="K194" s="19">
        <f t="shared" si="8"/>
        <v>5.452408094435076E-2</v>
      </c>
      <c r="L194" s="2">
        <v>145</v>
      </c>
    </row>
    <row r="195" spans="1:12" ht="12.75" customHeight="1" x14ac:dyDescent="0.2">
      <c r="A195" s="1" t="s">
        <v>154</v>
      </c>
      <c r="B195" s="13" t="str">
        <f>IF(OR('Average Weekday'!B195=0,'Average Weekday'!B195=""),"",'Average Weekday'!B195)</f>
        <v/>
      </c>
      <c r="C195" s="31">
        <v>7106</v>
      </c>
      <c r="D195" s="31">
        <v>7159</v>
      </c>
      <c r="E195" s="31">
        <v>6692</v>
      </c>
      <c r="F195" s="31">
        <v>6771</v>
      </c>
      <c r="G195" s="31">
        <v>6205</v>
      </c>
      <c r="H195" s="1">
        <v>6547.0390000000007</v>
      </c>
      <c r="I195" s="1"/>
      <c r="J195" s="18">
        <f t="shared" si="7"/>
        <v>342.03900000000067</v>
      </c>
      <c r="K195" s="19">
        <f t="shared" si="8"/>
        <v>5.5123126510878431E-2</v>
      </c>
      <c r="L195" s="2">
        <v>107</v>
      </c>
    </row>
    <row r="196" spans="1:12" s="5" customFormat="1" x14ac:dyDescent="0.2">
      <c r="A196" s="30" t="s">
        <v>239</v>
      </c>
      <c r="B196" s="13" t="str">
        <f>IF(OR('Average Weekday'!B196=0,'Average Weekday'!B196=""),"",'Average Weekday'!B196)</f>
        <v/>
      </c>
      <c r="C196" s="31">
        <v>13940</v>
      </c>
      <c r="D196" s="31">
        <v>14208</v>
      </c>
      <c r="E196" s="31">
        <v>14212</v>
      </c>
      <c r="F196" s="31">
        <v>14589</v>
      </c>
      <c r="G196" s="31">
        <v>14575</v>
      </c>
      <c r="H196" s="1">
        <v>15345.872500000001</v>
      </c>
      <c r="I196" s="1"/>
      <c r="J196" s="18">
        <f t="shared" ref="J196:J260" si="11">IF(AND(G196=0,G196=0),"",H196-G196)</f>
        <v>770.87250000000131</v>
      </c>
      <c r="K196" s="19">
        <f t="shared" ref="K196:K260" si="12">IFERROR(J196/G196,"")</f>
        <v>5.2890051457976074E-2</v>
      </c>
      <c r="L196" s="2">
        <v>41</v>
      </c>
    </row>
    <row r="197" spans="1:12" x14ac:dyDescent="0.2">
      <c r="A197" s="30" t="s">
        <v>155</v>
      </c>
      <c r="B197" s="13" t="str">
        <f>IF(OR('Average Weekday'!B197=0,'Average Weekday'!B197=""),"",'Average Weekday'!B197)</f>
        <v/>
      </c>
      <c r="C197" s="31"/>
      <c r="D197" s="31"/>
      <c r="E197" s="31"/>
      <c r="F197" s="31"/>
      <c r="G197" s="31"/>
      <c r="H197" s="1">
        <v>0</v>
      </c>
      <c r="I197" s="1"/>
      <c r="J197" s="18" t="str">
        <f t="shared" si="11"/>
        <v/>
      </c>
      <c r="K197" s="19" t="str">
        <f t="shared" si="12"/>
        <v/>
      </c>
    </row>
    <row r="198" spans="1:12" x14ac:dyDescent="0.2">
      <c r="A198" s="30" t="s">
        <v>156</v>
      </c>
      <c r="B198" s="13" t="str">
        <f>IF(OR('Average Weekday'!B198=0,'Average Weekday'!B198=""),"",'Average Weekday'!B198)</f>
        <v/>
      </c>
      <c r="C198" s="31"/>
      <c r="D198" s="31"/>
      <c r="E198" s="31"/>
      <c r="F198" s="31"/>
      <c r="G198" s="31"/>
      <c r="H198" s="1">
        <v>0.4627</v>
      </c>
      <c r="I198" s="1"/>
      <c r="J198" s="18" t="str">
        <f t="shared" si="11"/>
        <v/>
      </c>
      <c r="K198" s="19" t="str">
        <f t="shared" si="12"/>
        <v/>
      </c>
    </row>
    <row r="199" spans="1:12" x14ac:dyDescent="0.2">
      <c r="A199" s="1" t="s">
        <v>4</v>
      </c>
      <c r="B199" s="13" t="str">
        <f>IF(OR('Average Weekday'!B199=0,'Average Weekday'!B199=""),"",'Average Weekday'!B199)</f>
        <v/>
      </c>
      <c r="C199" s="31">
        <v>394</v>
      </c>
      <c r="D199" s="31">
        <v>497</v>
      </c>
      <c r="E199" s="31">
        <v>480</v>
      </c>
      <c r="F199" s="31">
        <v>523</v>
      </c>
      <c r="G199" s="31">
        <v>473</v>
      </c>
      <c r="H199" s="1">
        <v>897.7675999999999</v>
      </c>
      <c r="I199" s="1"/>
      <c r="J199" s="18"/>
      <c r="K199" s="19"/>
    </row>
    <row r="200" spans="1:12" x14ac:dyDescent="0.2">
      <c r="A200" s="3" t="s">
        <v>9</v>
      </c>
      <c r="B200" s="13" t="str">
        <f>IF(OR('Average Weekday'!B200=0,'Average Weekday'!B200=""),"",'Average Weekday'!B200)</f>
        <v/>
      </c>
      <c r="C200" s="3">
        <f t="shared" ref="C200:H200" si="13">SUM(C177:C199)</f>
        <v>99346</v>
      </c>
      <c r="D200" s="3">
        <f t="shared" si="13"/>
        <v>99251</v>
      </c>
      <c r="E200" s="3">
        <f t="shared" si="13"/>
        <v>94887</v>
      </c>
      <c r="F200" s="3">
        <f t="shared" si="13"/>
        <v>93212</v>
      </c>
      <c r="G200" s="3">
        <f t="shared" si="13"/>
        <v>87593</v>
      </c>
      <c r="H200" s="3">
        <f t="shared" si="13"/>
        <v>88623.905400000003</v>
      </c>
      <c r="I200" s="3"/>
      <c r="J200" s="20">
        <f t="shared" si="11"/>
        <v>1030.9054000000033</v>
      </c>
      <c r="K200" s="21">
        <f t="shared" si="12"/>
        <v>1.1769266950555447E-2</v>
      </c>
    </row>
    <row r="201" spans="1:12" x14ac:dyDescent="0.2">
      <c r="B201" s="13" t="str">
        <f>IF(OR('Average Weekday'!B201=0,'Average Weekday'!B201=""),"",'Average Weekday'!B201)</f>
        <v/>
      </c>
      <c r="C201" s="1"/>
      <c r="D201" s="1"/>
      <c r="E201" s="1"/>
      <c r="F201" s="1"/>
      <c r="G201" s="1"/>
      <c r="H201" s="1"/>
      <c r="I201" s="1"/>
      <c r="J201" s="18" t="str">
        <f t="shared" si="11"/>
        <v/>
      </c>
      <c r="K201" s="19" t="str">
        <f t="shared" si="12"/>
        <v/>
      </c>
    </row>
    <row r="202" spans="1:12" x14ac:dyDescent="0.2">
      <c r="A202" s="1" t="s">
        <v>242</v>
      </c>
      <c r="B202" s="13">
        <f>IF(OR('Average Weekday'!B202=0,'Average Weekday'!B202=""),"",'Average Weekday'!B202)</f>
        <v>12</v>
      </c>
      <c r="C202" s="1"/>
      <c r="D202" s="1"/>
      <c r="E202" s="1"/>
      <c r="F202" s="1"/>
      <c r="G202" s="1">
        <v>2277</v>
      </c>
      <c r="H202" s="1">
        <v>6081.5189</v>
      </c>
      <c r="I202" s="1"/>
      <c r="J202" s="18">
        <f t="shared" si="11"/>
        <v>3804.5189</v>
      </c>
      <c r="K202" s="19">
        <f t="shared" si="12"/>
        <v>1.6708471234079929</v>
      </c>
      <c r="L202" s="2">
        <v>1</v>
      </c>
    </row>
    <row r="203" spans="1:12" x14ac:dyDescent="0.2">
      <c r="A203" s="1" t="s">
        <v>243</v>
      </c>
      <c r="B203" s="13">
        <f>IF(OR('Average Weekday'!B203=0,'Average Weekday'!B203=""),"",'Average Weekday'!B203)</f>
        <v>12</v>
      </c>
      <c r="C203" s="1"/>
      <c r="D203" s="1"/>
      <c r="E203" s="1"/>
      <c r="F203" s="1"/>
      <c r="G203" s="1">
        <v>199</v>
      </c>
      <c r="H203" s="1">
        <v>16.4039</v>
      </c>
      <c r="I203" s="1"/>
      <c r="J203" s="18">
        <f t="shared" si="11"/>
        <v>-182.59610000000001</v>
      </c>
      <c r="K203" s="19">
        <f t="shared" si="12"/>
        <v>-0.91756834170854273</v>
      </c>
      <c r="L203" s="2">
        <v>7</v>
      </c>
    </row>
    <row r="204" spans="1:12" x14ac:dyDescent="0.2">
      <c r="A204" s="1" t="s">
        <v>244</v>
      </c>
      <c r="B204" s="13">
        <f>IF(OR('Average Weekday'!B204=0,'Average Weekday'!B204=""),"",'Average Weekday'!B204)</f>
        <v>12</v>
      </c>
      <c r="C204" s="1"/>
      <c r="D204" s="1"/>
      <c r="E204" s="1"/>
      <c r="F204" s="1"/>
      <c r="G204" s="1">
        <v>716</v>
      </c>
      <c r="H204" s="1">
        <v>1596.5417000000002</v>
      </c>
      <c r="I204" s="1"/>
      <c r="J204" s="18">
        <f t="shared" si="11"/>
        <v>880.54170000000022</v>
      </c>
      <c r="K204" s="19">
        <f t="shared" si="12"/>
        <v>1.2298068435754193</v>
      </c>
      <c r="L204" s="2">
        <v>3</v>
      </c>
    </row>
    <row r="205" spans="1:12" x14ac:dyDescent="0.2">
      <c r="A205" s="1" t="s">
        <v>245</v>
      </c>
      <c r="B205" s="13">
        <f>IF(OR('Average Weekday'!B205=0,'Average Weekday'!B205=""),"",'Average Weekday'!B205)</f>
        <v>12</v>
      </c>
      <c r="C205" s="1"/>
      <c r="D205" s="1"/>
      <c r="E205" s="1"/>
      <c r="F205" s="1"/>
      <c r="G205" s="1">
        <v>936</v>
      </c>
      <c r="H205" s="1">
        <v>2382.9247999999998</v>
      </c>
      <c r="I205" s="1"/>
      <c r="J205" s="18">
        <f t="shared" si="11"/>
        <v>1446.9247999999998</v>
      </c>
      <c r="K205" s="19">
        <f t="shared" si="12"/>
        <v>1.5458598290598289</v>
      </c>
      <c r="L205" s="2">
        <v>2</v>
      </c>
    </row>
    <row r="206" spans="1:12" x14ac:dyDescent="0.2">
      <c r="A206" s="1" t="s">
        <v>246</v>
      </c>
      <c r="B206" s="13">
        <f>IF(OR('Average Weekday'!B206=0,'Average Weekday'!B206=""),"",'Average Weekday'!B206)</f>
        <v>12</v>
      </c>
      <c r="C206" s="1"/>
      <c r="D206" s="1"/>
      <c r="E206" s="1"/>
      <c r="F206" s="1"/>
      <c r="G206" s="1"/>
      <c r="H206" s="1">
        <v>1.9199999999999998E-2</v>
      </c>
      <c r="I206" s="1"/>
      <c r="J206" s="18" t="str">
        <f t="shared" si="11"/>
        <v/>
      </c>
      <c r="K206" s="19" t="str">
        <f t="shared" si="12"/>
        <v/>
      </c>
    </row>
    <row r="207" spans="1:12" x14ac:dyDescent="0.2">
      <c r="A207" s="1" t="s">
        <v>247</v>
      </c>
      <c r="B207" s="13">
        <f>IF(OR('Average Weekday'!B207=0,'Average Weekday'!B207=""),"",'Average Weekday'!B207)</f>
        <v>12</v>
      </c>
      <c r="C207" s="1"/>
      <c r="D207" s="1"/>
      <c r="E207" s="1"/>
      <c r="F207" s="1"/>
      <c r="G207" s="1"/>
      <c r="H207" s="1">
        <v>0</v>
      </c>
      <c r="I207" s="1"/>
      <c r="J207" s="18" t="str">
        <f t="shared" si="11"/>
        <v/>
      </c>
      <c r="K207" s="19" t="str">
        <f t="shared" si="12"/>
        <v/>
      </c>
    </row>
    <row r="208" spans="1:12" x14ac:dyDescent="0.2">
      <c r="A208" s="1" t="s">
        <v>248</v>
      </c>
      <c r="B208" s="13">
        <f>IF(OR('Average Weekday'!B208=0,'Average Weekday'!B208=""),"",'Average Weekday'!B208)</f>
        <v>12</v>
      </c>
      <c r="C208" s="1"/>
      <c r="D208" s="1"/>
      <c r="E208" s="1"/>
      <c r="F208" s="1"/>
      <c r="G208" s="1"/>
      <c r="H208" s="1">
        <v>0</v>
      </c>
      <c r="I208" s="1"/>
      <c r="J208" s="18" t="str">
        <f t="shared" si="11"/>
        <v/>
      </c>
      <c r="K208" s="19" t="str">
        <f t="shared" si="12"/>
        <v/>
      </c>
    </row>
    <row r="209" spans="1:12" x14ac:dyDescent="0.2">
      <c r="A209" s="1" t="s">
        <v>249</v>
      </c>
      <c r="B209" s="13">
        <f>IF(OR('Average Weekday'!B209=0,'Average Weekday'!B209=""),"",'Average Weekday'!B209)</f>
        <v>12</v>
      </c>
      <c r="C209" s="1"/>
      <c r="D209" s="1"/>
      <c r="E209" s="1"/>
      <c r="F209" s="1"/>
      <c r="G209" s="1"/>
      <c r="H209" s="1">
        <v>0</v>
      </c>
      <c r="I209" s="1"/>
      <c r="J209" s="18" t="str">
        <f t="shared" si="11"/>
        <v/>
      </c>
      <c r="K209" s="19" t="str">
        <f t="shared" si="12"/>
        <v/>
      </c>
    </row>
    <row r="210" spans="1:12" x14ac:dyDescent="0.2">
      <c r="A210" s="1" t="s">
        <v>250</v>
      </c>
      <c r="B210" s="13">
        <f>IF(OR('Average Weekday'!B210=0,'Average Weekday'!B210=""),"",'Average Weekday'!B210)</f>
        <v>14</v>
      </c>
      <c r="C210" s="1"/>
      <c r="D210" s="1"/>
      <c r="E210" s="1"/>
      <c r="F210" s="1"/>
      <c r="G210" s="1"/>
      <c r="H210" s="1">
        <v>3.85E-2</v>
      </c>
      <c r="I210" s="1"/>
      <c r="J210" s="18" t="str">
        <f t="shared" si="11"/>
        <v/>
      </c>
      <c r="K210" s="19" t="str">
        <f t="shared" si="12"/>
        <v/>
      </c>
    </row>
    <row r="211" spans="1:12" x14ac:dyDescent="0.2">
      <c r="A211" s="1" t="s">
        <v>251</v>
      </c>
      <c r="B211" s="13">
        <f>IF(OR('Average Weekday'!B211=0,'Average Weekday'!B211=""),"",'Average Weekday'!B211)</f>
        <v>12</v>
      </c>
      <c r="C211" s="1"/>
      <c r="D211" s="1"/>
      <c r="E211" s="1"/>
      <c r="F211" s="1"/>
      <c r="G211" s="1"/>
      <c r="H211" s="1">
        <v>0.55769999999999997</v>
      </c>
      <c r="I211" s="1"/>
      <c r="J211" s="18" t="str">
        <f t="shared" si="11"/>
        <v/>
      </c>
      <c r="K211" s="19" t="str">
        <f t="shared" si="12"/>
        <v/>
      </c>
    </row>
    <row r="212" spans="1:12" x14ac:dyDescent="0.2">
      <c r="A212" s="1" t="s">
        <v>267</v>
      </c>
      <c r="B212" s="13">
        <f>IF(OR('Average Weekday'!B212=0,'Average Weekday'!B212=""),"",'Average Weekday'!B212)</f>
        <v>15</v>
      </c>
      <c r="C212" s="1"/>
      <c r="D212" s="1"/>
      <c r="E212" s="1"/>
      <c r="F212" s="1"/>
      <c r="G212" s="1"/>
      <c r="H212" s="1">
        <v>3.8399999999999997E-2</v>
      </c>
      <c r="I212" s="1"/>
      <c r="J212" s="18"/>
      <c r="K212" s="19"/>
    </row>
    <row r="213" spans="1:12" x14ac:dyDescent="0.2">
      <c r="A213" s="1" t="s">
        <v>252</v>
      </c>
      <c r="B213" s="13">
        <f>IF(OR('Average Weekday'!B213=0,'Average Weekday'!B213=""),"",'Average Weekday'!B213)</f>
        <v>12</v>
      </c>
      <c r="C213" s="1"/>
      <c r="D213" s="1"/>
      <c r="E213" s="1"/>
      <c r="F213" s="1"/>
      <c r="G213" s="1"/>
      <c r="H213" s="1">
        <v>1.1153999999999999</v>
      </c>
      <c r="I213" s="1"/>
      <c r="J213" s="18" t="str">
        <f t="shared" si="11"/>
        <v/>
      </c>
      <c r="K213" s="19" t="str">
        <f t="shared" si="12"/>
        <v/>
      </c>
    </row>
    <row r="214" spans="1:12" x14ac:dyDescent="0.2">
      <c r="A214" s="1" t="s">
        <v>253</v>
      </c>
      <c r="B214" s="13">
        <f>IF(OR('Average Weekday'!B214=0,'Average Weekday'!B214=""),"",'Average Weekday'!B214)</f>
        <v>12</v>
      </c>
      <c r="C214" s="1"/>
      <c r="D214" s="1"/>
      <c r="E214" s="1"/>
      <c r="F214" s="1"/>
      <c r="G214" s="1"/>
      <c r="H214" s="1">
        <v>0.3846</v>
      </c>
      <c r="I214" s="1"/>
      <c r="J214" s="18" t="str">
        <f t="shared" si="11"/>
        <v/>
      </c>
      <c r="K214" s="19" t="str">
        <f t="shared" si="12"/>
        <v/>
      </c>
    </row>
    <row r="215" spans="1:12" x14ac:dyDescent="0.2">
      <c r="A215" s="1" t="s">
        <v>254</v>
      </c>
      <c r="B215" s="13">
        <f>IF(OR('Average Weekday'!B215=0,'Average Weekday'!B215=""),"",'Average Weekday'!B215)</f>
        <v>12</v>
      </c>
      <c r="C215" s="1"/>
      <c r="D215" s="1"/>
      <c r="E215" s="1"/>
      <c r="F215" s="1"/>
      <c r="G215" s="1"/>
      <c r="H215" s="1">
        <v>3.85E-2</v>
      </c>
      <c r="I215" s="1"/>
      <c r="J215" s="18" t="str">
        <f t="shared" si="11"/>
        <v/>
      </c>
      <c r="K215" s="19" t="str">
        <f t="shared" si="12"/>
        <v/>
      </c>
    </row>
    <row r="216" spans="1:12" x14ac:dyDescent="0.2">
      <c r="A216" s="1" t="s">
        <v>255</v>
      </c>
      <c r="B216" s="13">
        <f>IF(OR('Average Weekday'!B216=0,'Average Weekday'!B216=""),"",'Average Weekday'!B216)</f>
        <v>12</v>
      </c>
      <c r="C216" s="1"/>
      <c r="D216" s="1"/>
      <c r="E216" s="1"/>
      <c r="F216" s="1"/>
      <c r="G216" s="1"/>
      <c r="H216" s="1">
        <v>0</v>
      </c>
      <c r="I216" s="1"/>
      <c r="J216" s="18" t="str">
        <f t="shared" si="11"/>
        <v/>
      </c>
      <c r="K216" s="19" t="str">
        <f t="shared" si="12"/>
        <v/>
      </c>
    </row>
    <row r="217" spans="1:12" x14ac:dyDescent="0.2">
      <c r="A217" s="1" t="s">
        <v>256</v>
      </c>
      <c r="B217" s="13">
        <f>IF(OR('Average Weekday'!B217=0,'Average Weekday'!B217=""),"",'Average Weekday'!B217)</f>
        <v>12</v>
      </c>
      <c r="C217" s="1"/>
      <c r="D217" s="1"/>
      <c r="E217" s="1"/>
      <c r="F217" s="1"/>
      <c r="G217" s="1"/>
      <c r="H217" s="1">
        <v>1.5769000000000002</v>
      </c>
      <c r="I217" s="1"/>
      <c r="J217" s="18" t="str">
        <f t="shared" si="11"/>
        <v/>
      </c>
      <c r="K217" s="19" t="str">
        <f t="shared" si="12"/>
        <v/>
      </c>
    </row>
    <row r="218" spans="1:12" x14ac:dyDescent="0.2">
      <c r="A218" s="1" t="s">
        <v>257</v>
      </c>
      <c r="B218" s="13">
        <f>IF(OR('Average Weekday'!B218=0,'Average Weekday'!B218=""),"",'Average Weekday'!B218)</f>
        <v>12</v>
      </c>
      <c r="C218" s="1"/>
      <c r="D218" s="1"/>
      <c r="E218" s="1"/>
      <c r="F218" s="1"/>
      <c r="G218" s="1"/>
      <c r="H218" s="1">
        <v>0</v>
      </c>
      <c r="I218" s="1"/>
      <c r="J218" s="18" t="str">
        <f t="shared" si="11"/>
        <v/>
      </c>
      <c r="K218" s="19" t="str">
        <f t="shared" si="12"/>
        <v/>
      </c>
    </row>
    <row r="219" spans="1:12" x14ac:dyDescent="0.2">
      <c r="A219" s="1" t="s">
        <v>258</v>
      </c>
      <c r="B219" s="13">
        <f>IF(OR('Average Weekday'!B219=0,'Average Weekday'!B219=""),"",'Average Weekday'!B219)</f>
        <v>12</v>
      </c>
      <c r="C219" s="1"/>
      <c r="D219" s="1"/>
      <c r="E219" s="1"/>
      <c r="F219" s="1"/>
      <c r="G219" s="1"/>
      <c r="H219" s="1">
        <v>0.96150000000000002</v>
      </c>
      <c r="I219" s="1"/>
      <c r="J219" s="18" t="str">
        <f t="shared" si="11"/>
        <v/>
      </c>
      <c r="K219" s="19" t="str">
        <f t="shared" si="12"/>
        <v/>
      </c>
    </row>
    <row r="220" spans="1:12" x14ac:dyDescent="0.2">
      <c r="A220" s="1" t="s">
        <v>259</v>
      </c>
      <c r="B220" s="13">
        <f>IF(OR('Average Weekday'!B220=0,'Average Weekday'!B220=""),"",'Average Weekday'!B220)</f>
        <v>12</v>
      </c>
      <c r="C220" s="1"/>
      <c r="D220" s="1"/>
      <c r="E220" s="1"/>
      <c r="F220" s="1"/>
      <c r="G220" s="1"/>
      <c r="H220" s="1">
        <v>1549.7132999999999</v>
      </c>
      <c r="I220" s="1"/>
      <c r="J220" s="18" t="str">
        <f t="shared" si="11"/>
        <v/>
      </c>
      <c r="K220" s="19" t="str">
        <f t="shared" si="12"/>
        <v/>
      </c>
      <c r="L220" s="2">
        <v>4</v>
      </c>
    </row>
    <row r="221" spans="1:12" x14ac:dyDescent="0.2">
      <c r="A221" s="1" t="s">
        <v>260</v>
      </c>
      <c r="B221" s="13">
        <f>IF(OR('Average Weekday'!B221=0,'Average Weekday'!B221=""),"",'Average Weekday'!B221)</f>
        <v>12</v>
      </c>
      <c r="C221" s="1"/>
      <c r="D221" s="1"/>
      <c r="E221" s="1"/>
      <c r="F221" s="1"/>
      <c r="G221" s="1"/>
      <c r="H221" s="1">
        <v>0</v>
      </c>
      <c r="I221" s="1"/>
      <c r="J221" s="18" t="str">
        <f t="shared" si="11"/>
        <v/>
      </c>
      <c r="K221" s="19" t="str">
        <f t="shared" si="12"/>
        <v/>
      </c>
    </row>
    <row r="222" spans="1:12" x14ac:dyDescent="0.2">
      <c r="A222" s="1" t="s">
        <v>261</v>
      </c>
      <c r="B222" s="13">
        <f>IF(OR('Average Weekday'!B222=0,'Average Weekday'!B222=""),"",'Average Weekday'!B222)</f>
        <v>12</v>
      </c>
      <c r="C222" s="1"/>
      <c r="D222" s="1"/>
      <c r="E222" s="1"/>
      <c r="F222" s="1"/>
      <c r="G222" s="1"/>
      <c r="H222" s="1">
        <v>0</v>
      </c>
      <c r="I222" s="1"/>
      <c r="J222" s="18" t="str">
        <f t="shared" si="11"/>
        <v/>
      </c>
      <c r="K222" s="19" t="str">
        <f t="shared" si="12"/>
        <v/>
      </c>
    </row>
    <row r="223" spans="1:12" x14ac:dyDescent="0.2">
      <c r="A223" s="1" t="s">
        <v>157</v>
      </c>
      <c r="B223" s="13">
        <f>IF(OR('Average Weekday'!B223=0,'Average Weekday'!B223=""),"",'Average Weekday'!B223)</f>
        <v>12</v>
      </c>
      <c r="C223" s="31">
        <v>6358</v>
      </c>
      <c r="D223" s="31">
        <v>6118</v>
      </c>
      <c r="E223" s="31">
        <v>6037</v>
      </c>
      <c r="F223" s="31">
        <v>6128</v>
      </c>
      <c r="G223" s="31">
        <v>3758</v>
      </c>
      <c r="H223" s="1">
        <v>0</v>
      </c>
      <c r="I223" s="1"/>
      <c r="J223" s="18">
        <f t="shared" si="11"/>
        <v>-3758</v>
      </c>
      <c r="K223" s="19">
        <f t="shared" si="12"/>
        <v>-1</v>
      </c>
    </row>
    <row r="224" spans="1:12" x14ac:dyDescent="0.2">
      <c r="A224" s="1" t="s">
        <v>158</v>
      </c>
      <c r="B224" s="13">
        <f>IF(OR('Average Weekday'!B224=0,'Average Weekday'!B224=""),"",'Average Weekday'!B224)</f>
        <v>12</v>
      </c>
      <c r="C224" s="31"/>
      <c r="D224" s="31"/>
      <c r="E224" s="31"/>
      <c r="F224" s="31"/>
      <c r="G224" s="31"/>
      <c r="H224" s="1">
        <v>0</v>
      </c>
      <c r="I224" s="1"/>
      <c r="J224" s="18" t="str">
        <f t="shared" si="11"/>
        <v/>
      </c>
      <c r="K224" s="19" t="str">
        <f t="shared" si="12"/>
        <v/>
      </c>
    </row>
    <row r="225" spans="1:13" x14ac:dyDescent="0.2">
      <c r="A225" s="1" t="s">
        <v>159</v>
      </c>
      <c r="B225" s="13">
        <f>IF(OR('Average Weekday'!B225=0,'Average Weekday'!B225=""),"",'Average Weekday'!B225)</f>
        <v>12</v>
      </c>
      <c r="C225" s="31"/>
      <c r="D225" s="31"/>
      <c r="E225" s="31"/>
      <c r="F225" s="31"/>
      <c r="G225" s="31"/>
      <c r="H225" s="1">
        <v>0</v>
      </c>
      <c r="I225" s="1"/>
      <c r="J225" s="18" t="str">
        <f t="shared" si="11"/>
        <v/>
      </c>
      <c r="K225" s="19" t="str">
        <f t="shared" si="12"/>
        <v/>
      </c>
    </row>
    <row r="226" spans="1:13" x14ac:dyDescent="0.2">
      <c r="A226" s="1" t="s">
        <v>160</v>
      </c>
      <c r="B226" s="13">
        <f>IF(OR('Average Weekday'!B226=0,'Average Weekday'!B226=""),"",'Average Weekday'!B226)</f>
        <v>12</v>
      </c>
      <c r="C226" s="31"/>
      <c r="D226" s="31"/>
      <c r="E226" s="31"/>
      <c r="F226" s="31"/>
      <c r="G226" s="31"/>
      <c r="H226" s="1">
        <v>0</v>
      </c>
      <c r="I226" s="1"/>
      <c r="J226" s="18" t="str">
        <f t="shared" si="11"/>
        <v/>
      </c>
      <c r="K226" s="19" t="str">
        <f t="shared" si="12"/>
        <v/>
      </c>
    </row>
    <row r="227" spans="1:13" s="5" customFormat="1" x14ac:dyDescent="0.2">
      <c r="A227" s="1" t="s">
        <v>161</v>
      </c>
      <c r="B227" s="13">
        <f>IF(OR('Average Weekday'!B227=0,'Average Weekday'!B227=""),"",'Average Weekday'!B227)</f>
        <v>12</v>
      </c>
      <c r="C227" s="31"/>
      <c r="D227" s="31"/>
      <c r="E227" s="31"/>
      <c r="F227" s="31"/>
      <c r="G227" s="31"/>
      <c r="H227" s="1">
        <v>0</v>
      </c>
      <c r="I227" s="1"/>
      <c r="J227" s="18" t="str">
        <f t="shared" si="11"/>
        <v/>
      </c>
      <c r="K227" s="19" t="str">
        <f t="shared" si="12"/>
        <v/>
      </c>
      <c r="L227" s="2"/>
      <c r="M227" s="2"/>
    </row>
    <row r="228" spans="1:13" x14ac:dyDescent="0.2">
      <c r="A228" s="1" t="s">
        <v>162</v>
      </c>
      <c r="B228" s="13">
        <f>IF(OR('Average Weekday'!B228=0,'Average Weekday'!B228=""),"",'Average Weekday'!B228)</f>
        <v>12</v>
      </c>
      <c r="C228" s="31"/>
      <c r="D228" s="31"/>
      <c r="E228" s="31"/>
      <c r="F228" s="31"/>
      <c r="G228" s="31"/>
      <c r="H228" s="1">
        <v>0</v>
      </c>
      <c r="I228" s="1"/>
      <c r="J228" s="18" t="str">
        <f t="shared" si="11"/>
        <v/>
      </c>
      <c r="K228" s="19" t="str">
        <f t="shared" si="12"/>
        <v/>
      </c>
    </row>
    <row r="229" spans="1:13" x14ac:dyDescent="0.2">
      <c r="A229" s="1" t="s">
        <v>163</v>
      </c>
      <c r="B229" s="13">
        <f>IF(OR('Average Weekday'!B229=0,'Average Weekday'!B229=""),"",'Average Weekday'!B229)</f>
        <v>12</v>
      </c>
      <c r="C229" s="31"/>
      <c r="D229" s="31"/>
      <c r="E229" s="31"/>
      <c r="F229" s="31"/>
      <c r="G229" s="31"/>
      <c r="H229" s="1">
        <v>0</v>
      </c>
      <c r="I229" s="1"/>
      <c r="J229" s="18" t="str">
        <f t="shared" si="11"/>
        <v/>
      </c>
      <c r="K229" s="19" t="str">
        <f t="shared" si="12"/>
        <v/>
      </c>
    </row>
    <row r="230" spans="1:13" x14ac:dyDescent="0.2">
      <c r="A230" s="1" t="s">
        <v>164</v>
      </c>
      <c r="B230" s="13">
        <f>IF(OR('Average Weekday'!B230=0,'Average Weekday'!B230=""),"",'Average Weekday'!B230)</f>
        <v>12</v>
      </c>
      <c r="C230" s="31"/>
      <c r="D230" s="31"/>
      <c r="E230" s="31"/>
      <c r="F230" s="31"/>
      <c r="G230" s="31"/>
      <c r="H230" s="1">
        <v>0</v>
      </c>
      <c r="I230" s="1"/>
      <c r="J230" s="18" t="str">
        <f t="shared" si="11"/>
        <v/>
      </c>
      <c r="K230" s="19" t="str">
        <f t="shared" si="12"/>
        <v/>
      </c>
    </row>
    <row r="231" spans="1:13" x14ac:dyDescent="0.2">
      <c r="A231" s="1" t="s">
        <v>165</v>
      </c>
      <c r="B231" s="13">
        <f>IF(OR('Average Weekday'!B231=0,'Average Weekday'!B231=""),"",'Average Weekday'!B231)</f>
        <v>12</v>
      </c>
      <c r="C231" s="31">
        <v>2738</v>
      </c>
      <c r="D231" s="31">
        <v>2544</v>
      </c>
      <c r="E231" s="31">
        <v>2563</v>
      </c>
      <c r="F231" s="31">
        <v>2590</v>
      </c>
      <c r="G231" s="31">
        <v>1561</v>
      </c>
      <c r="H231" s="1">
        <v>0</v>
      </c>
      <c r="I231" s="1"/>
      <c r="J231" s="18">
        <f t="shared" si="11"/>
        <v>-1561</v>
      </c>
      <c r="K231" s="19">
        <f t="shared" si="12"/>
        <v>-1</v>
      </c>
    </row>
    <row r="232" spans="1:13" x14ac:dyDescent="0.2">
      <c r="A232" s="1" t="s">
        <v>166</v>
      </c>
      <c r="B232" s="13">
        <f>IF(OR('Average Weekday'!B232=0,'Average Weekday'!B232=""),"",'Average Weekday'!B232)</f>
        <v>12</v>
      </c>
      <c r="C232" s="31"/>
      <c r="D232" s="31"/>
      <c r="E232" s="31"/>
      <c r="F232" s="31"/>
      <c r="G232" s="31"/>
      <c r="H232" s="1">
        <v>0</v>
      </c>
      <c r="I232" s="1"/>
      <c r="J232" s="18" t="str">
        <f t="shared" si="11"/>
        <v/>
      </c>
      <c r="K232" s="19" t="str">
        <f t="shared" si="12"/>
        <v/>
      </c>
    </row>
    <row r="233" spans="1:13" x14ac:dyDescent="0.2">
      <c r="A233" s="1" t="s">
        <v>167</v>
      </c>
      <c r="B233" s="13">
        <f>IF(OR('Average Weekday'!B233=0,'Average Weekday'!B233=""),"",'Average Weekday'!B233)</f>
        <v>12</v>
      </c>
      <c r="C233" s="31"/>
      <c r="D233" s="31"/>
      <c r="E233" s="31"/>
      <c r="F233" s="31"/>
      <c r="G233" s="31"/>
      <c r="H233" s="1">
        <v>0</v>
      </c>
      <c r="I233" s="1"/>
      <c r="J233" s="18" t="str">
        <f t="shared" si="11"/>
        <v/>
      </c>
      <c r="K233" s="19" t="str">
        <f t="shared" si="12"/>
        <v/>
      </c>
    </row>
    <row r="234" spans="1:13" s="5" customFormat="1" x14ac:dyDescent="0.2">
      <c r="A234" s="1" t="s">
        <v>168</v>
      </c>
      <c r="B234" s="13">
        <f>IF(OR('Average Weekday'!B234=0,'Average Weekday'!B234=""),"",'Average Weekday'!B234)</f>
        <v>12</v>
      </c>
      <c r="C234" s="31"/>
      <c r="D234" s="31"/>
      <c r="E234" s="31"/>
      <c r="F234" s="31"/>
      <c r="G234" s="31"/>
      <c r="H234" s="1">
        <v>0</v>
      </c>
      <c r="I234" s="1"/>
      <c r="J234" s="18" t="str">
        <f t="shared" si="11"/>
        <v/>
      </c>
      <c r="K234" s="19" t="str">
        <f t="shared" si="12"/>
        <v/>
      </c>
      <c r="L234" s="2"/>
      <c r="M234" s="2"/>
    </row>
    <row r="235" spans="1:13" x14ac:dyDescent="0.2">
      <c r="A235" s="1" t="s">
        <v>169</v>
      </c>
      <c r="B235" s="13">
        <f>IF(OR('Average Weekday'!B235=0,'Average Weekday'!B235=""),"",'Average Weekday'!B235)</f>
        <v>12</v>
      </c>
      <c r="C235" s="31"/>
      <c r="D235" s="31"/>
      <c r="E235" s="31"/>
      <c r="F235" s="31"/>
      <c r="G235" s="31"/>
      <c r="H235" s="1">
        <v>0</v>
      </c>
      <c r="I235" s="1"/>
      <c r="J235" s="18" t="str">
        <f t="shared" si="11"/>
        <v/>
      </c>
      <c r="K235" s="19" t="str">
        <f t="shared" si="12"/>
        <v/>
      </c>
    </row>
    <row r="236" spans="1:13" x14ac:dyDescent="0.2">
      <c r="A236" s="1" t="s">
        <v>170</v>
      </c>
      <c r="B236" s="13">
        <f>IF(OR('Average Weekday'!B236=0,'Average Weekday'!B236=""),"",'Average Weekday'!B236)</f>
        <v>12</v>
      </c>
      <c r="C236" s="31">
        <v>2053</v>
      </c>
      <c r="D236" s="31">
        <v>2337</v>
      </c>
      <c r="E236" s="31">
        <v>2507</v>
      </c>
      <c r="F236" s="31">
        <v>2597</v>
      </c>
      <c r="G236" s="31">
        <v>1604</v>
      </c>
      <c r="H236" s="1">
        <v>0</v>
      </c>
      <c r="I236" s="1"/>
      <c r="J236" s="18">
        <f t="shared" si="11"/>
        <v>-1604</v>
      </c>
      <c r="K236" s="19">
        <f t="shared" si="12"/>
        <v>-1</v>
      </c>
    </row>
    <row r="237" spans="1:13" x14ac:dyDescent="0.2">
      <c r="A237" s="1" t="s">
        <v>171</v>
      </c>
      <c r="B237" s="13">
        <f>IF(OR('Average Weekday'!B237=0,'Average Weekday'!B237=""),"",'Average Weekday'!B237)</f>
        <v>12</v>
      </c>
      <c r="C237" s="31"/>
      <c r="D237" s="31"/>
      <c r="E237" s="31"/>
      <c r="F237" s="31"/>
      <c r="G237" s="31"/>
      <c r="H237" s="1">
        <v>0</v>
      </c>
      <c r="I237" s="1"/>
      <c r="J237" s="18" t="str">
        <f t="shared" si="11"/>
        <v/>
      </c>
      <c r="K237" s="19" t="str">
        <f t="shared" si="12"/>
        <v/>
      </c>
    </row>
    <row r="238" spans="1:13" x14ac:dyDescent="0.2">
      <c r="A238" s="1" t="s">
        <v>220</v>
      </c>
      <c r="B238" s="13" t="str">
        <f>IF(OR('Average Weekday'!B238=0,'Average Weekday'!B238=""),"",'Average Weekday'!B238)</f>
        <v>4,12</v>
      </c>
      <c r="C238" s="31"/>
      <c r="D238" s="31"/>
      <c r="E238" s="31"/>
      <c r="F238" s="31"/>
      <c r="G238" s="31"/>
      <c r="H238" s="1">
        <v>0</v>
      </c>
      <c r="I238" s="1"/>
      <c r="J238" s="18" t="str">
        <f t="shared" si="11"/>
        <v/>
      </c>
      <c r="K238" s="19" t="str">
        <f t="shared" si="12"/>
        <v/>
      </c>
    </row>
    <row r="239" spans="1:13" x14ac:dyDescent="0.2">
      <c r="A239" s="1" t="s">
        <v>172</v>
      </c>
      <c r="B239" s="13">
        <f>IF(OR('Average Weekday'!B239=0,'Average Weekday'!B239=""),"",'Average Weekday'!B239)</f>
        <v>12</v>
      </c>
      <c r="C239" s="31"/>
      <c r="D239" s="31"/>
      <c r="E239" s="31"/>
      <c r="F239" s="31"/>
      <c r="G239" s="31"/>
      <c r="H239" s="1">
        <v>0</v>
      </c>
      <c r="I239" s="1"/>
      <c r="J239" s="18" t="str">
        <f t="shared" si="11"/>
        <v/>
      </c>
      <c r="K239" s="19" t="str">
        <f t="shared" si="12"/>
        <v/>
      </c>
    </row>
    <row r="240" spans="1:13" x14ac:dyDescent="0.2">
      <c r="A240" s="1" t="s">
        <v>175</v>
      </c>
      <c r="B240" s="13" t="str">
        <f>IF(OR('Average Weekday'!B240=0,'Average Weekday'!B240=""),"",'Average Weekday'!B240)</f>
        <v/>
      </c>
      <c r="C240" s="31">
        <v>977</v>
      </c>
      <c r="D240" s="31">
        <v>916</v>
      </c>
      <c r="E240" s="31">
        <v>913</v>
      </c>
      <c r="F240" s="31">
        <v>968</v>
      </c>
      <c r="G240" s="31">
        <v>942</v>
      </c>
      <c r="H240" s="1">
        <v>968.45269999999994</v>
      </c>
      <c r="I240" s="1"/>
      <c r="J240" s="18">
        <f t="shared" si="11"/>
        <v>26.452699999999936</v>
      </c>
      <c r="K240" s="19">
        <f t="shared" si="12"/>
        <v>2.8081422505307787E-2</v>
      </c>
      <c r="L240" s="2">
        <v>5</v>
      </c>
    </row>
    <row r="241" spans="1:16" x14ac:dyDescent="0.2">
      <c r="A241" s="1" t="s">
        <v>176</v>
      </c>
      <c r="B241" s="13" t="str">
        <f>IF(OR('Average Weekday'!B241=0,'Average Weekday'!B241=""),"",'Average Weekday'!B241)</f>
        <v/>
      </c>
      <c r="C241" s="1">
        <v>0</v>
      </c>
      <c r="D241" s="1">
        <v>0</v>
      </c>
      <c r="E241" s="1">
        <v>128</v>
      </c>
      <c r="F241" s="1">
        <v>493</v>
      </c>
      <c r="G241" s="1">
        <v>583</v>
      </c>
      <c r="H241" s="1">
        <v>623.20499999999993</v>
      </c>
      <c r="I241" s="1"/>
      <c r="J241" s="18">
        <f t="shared" si="11"/>
        <v>40.204999999999927</v>
      </c>
      <c r="K241" s="19">
        <f t="shared" si="12"/>
        <v>6.8962264150943267E-2</v>
      </c>
      <c r="L241" s="2">
        <v>6</v>
      </c>
    </row>
    <row r="242" spans="1:16" s="5" customFormat="1" x14ac:dyDescent="0.2">
      <c r="A242" s="1" t="s">
        <v>173</v>
      </c>
      <c r="B242" s="13">
        <f>IF(OR('Average Weekday'!B242=0,'Average Weekday'!B242=""),"",'Average Weekday'!B242)</f>
        <v>12</v>
      </c>
      <c r="C242" s="1"/>
      <c r="D242" s="1"/>
      <c r="E242" s="1"/>
      <c r="F242" s="1"/>
      <c r="G242" s="1"/>
      <c r="H242" s="1">
        <v>0</v>
      </c>
      <c r="I242" s="1"/>
      <c r="J242" s="18" t="str">
        <f t="shared" si="11"/>
        <v/>
      </c>
      <c r="K242" s="19" t="str">
        <f t="shared" si="12"/>
        <v/>
      </c>
      <c r="L242"/>
      <c r="M242" s="2"/>
    </row>
    <row r="243" spans="1:16" x14ac:dyDescent="0.2">
      <c r="A243" s="1" t="s">
        <v>174</v>
      </c>
      <c r="B243" s="13">
        <f>IF(OR('Average Weekday'!B243=0,'Average Weekday'!B243=""),"",'Average Weekday'!B243)</f>
        <v>12</v>
      </c>
      <c r="C243" s="1"/>
      <c r="D243" s="1"/>
      <c r="E243" s="1"/>
      <c r="F243" s="1"/>
      <c r="G243" s="1"/>
      <c r="H243" s="1">
        <v>0</v>
      </c>
      <c r="I243" s="1"/>
      <c r="J243" s="18" t="str">
        <f t="shared" si="11"/>
        <v/>
      </c>
      <c r="K243" s="19" t="str">
        <f t="shared" si="12"/>
        <v/>
      </c>
      <c r="L243"/>
    </row>
    <row r="244" spans="1:16" x14ac:dyDescent="0.2">
      <c r="A244" s="1" t="s">
        <v>177</v>
      </c>
      <c r="B244" s="13" t="str">
        <f>IF(OR('Average Weekday'!B244=0,'Average Weekday'!B244=""),"",'Average Weekday'!B244)</f>
        <v/>
      </c>
      <c r="C244" s="1"/>
      <c r="D244" s="1"/>
      <c r="E244" s="1"/>
      <c r="F244" s="1"/>
      <c r="G244" s="1"/>
      <c r="H244" s="1">
        <v>0</v>
      </c>
      <c r="I244" s="1"/>
      <c r="J244" s="18" t="str">
        <f t="shared" si="11"/>
        <v/>
      </c>
      <c r="K244" s="19" t="str">
        <f t="shared" si="12"/>
        <v/>
      </c>
      <c r="L244"/>
    </row>
    <row r="245" spans="1:16" x14ac:dyDescent="0.2">
      <c r="A245" s="1" t="s">
        <v>178</v>
      </c>
      <c r="B245" s="13" t="str">
        <f>IF(OR('Average Weekday'!B245=0,'Average Weekday'!B245=""),"",'Average Weekday'!B245)</f>
        <v/>
      </c>
      <c r="C245" s="1"/>
      <c r="D245" s="1"/>
      <c r="E245" s="1"/>
      <c r="F245" s="1"/>
      <c r="G245" s="1"/>
      <c r="H245" s="1">
        <v>0</v>
      </c>
      <c r="I245" s="1"/>
      <c r="J245" s="18" t="str">
        <f t="shared" si="11"/>
        <v/>
      </c>
      <c r="K245" s="19" t="str">
        <f t="shared" si="12"/>
        <v/>
      </c>
      <c r="L245"/>
    </row>
    <row r="246" spans="1:16" x14ac:dyDescent="0.2">
      <c r="A246" s="1" t="s">
        <v>179</v>
      </c>
      <c r="B246" s="13" t="str">
        <f>IF(OR('Average Weekday'!B246=0,'Average Weekday'!B246=""),"",'Average Weekday'!B246)</f>
        <v/>
      </c>
      <c r="C246" s="1"/>
      <c r="D246" s="1"/>
      <c r="E246" s="1"/>
      <c r="F246" s="1"/>
      <c r="G246" s="1"/>
      <c r="H246" s="1">
        <v>0</v>
      </c>
      <c r="I246" s="1"/>
      <c r="J246" s="18" t="str">
        <f t="shared" si="11"/>
        <v/>
      </c>
      <c r="K246" s="19" t="str">
        <f t="shared" si="12"/>
        <v/>
      </c>
      <c r="L246"/>
    </row>
    <row r="247" spans="1:16" x14ac:dyDescent="0.2">
      <c r="A247" s="1" t="s">
        <v>213</v>
      </c>
      <c r="B247" s="13" t="str">
        <f>IF(OR('Average Weekday'!B247=0,'Average Weekday'!B247=""),"",'Average Weekday'!B247)</f>
        <v/>
      </c>
      <c r="C247" s="31">
        <v>177</v>
      </c>
      <c r="D247" s="31">
        <v>239</v>
      </c>
      <c r="E247" s="31">
        <v>227</v>
      </c>
      <c r="F247" s="31">
        <v>227</v>
      </c>
      <c r="G247" s="31">
        <v>0</v>
      </c>
      <c r="H247" s="1">
        <v>0</v>
      </c>
      <c r="I247" s="1"/>
      <c r="J247" s="18"/>
      <c r="K247" s="19"/>
      <c r="L247"/>
    </row>
    <row r="248" spans="1:16" x14ac:dyDescent="0.2">
      <c r="A248" s="3" t="s">
        <v>11</v>
      </c>
      <c r="B248" s="14"/>
      <c r="C248" s="3">
        <f t="shared" ref="C248:G248" si="14">SUM(C202:C247)</f>
        <v>12303</v>
      </c>
      <c r="D248" s="3">
        <f t="shared" si="14"/>
        <v>12154</v>
      </c>
      <c r="E248" s="3">
        <f t="shared" si="14"/>
        <v>12375</v>
      </c>
      <c r="F248" s="3">
        <f t="shared" si="14"/>
        <v>13003</v>
      </c>
      <c r="G248" s="3">
        <f t="shared" si="14"/>
        <v>12576</v>
      </c>
      <c r="H248" s="3">
        <f>SUM(H202:H247)</f>
        <v>13223.490999999998</v>
      </c>
      <c r="I248" s="3"/>
      <c r="J248" s="20">
        <f t="shared" si="11"/>
        <v>647.49099999999817</v>
      </c>
      <c r="K248" s="21">
        <f t="shared" si="12"/>
        <v>5.1486243638676696E-2</v>
      </c>
      <c r="L248"/>
    </row>
    <row r="249" spans="1:16" x14ac:dyDescent="0.2">
      <c r="B249" s="14"/>
      <c r="C249" s="1"/>
      <c r="D249" s="1"/>
      <c r="E249" s="1"/>
      <c r="F249" s="1"/>
      <c r="G249" s="1"/>
      <c r="H249" s="1"/>
      <c r="I249" s="1"/>
      <c r="J249" s="20" t="str">
        <f t="shared" si="11"/>
        <v/>
      </c>
      <c r="K249" s="21" t="str">
        <f t="shared" si="12"/>
        <v/>
      </c>
    </row>
    <row r="250" spans="1:16" ht="15" x14ac:dyDescent="0.2">
      <c r="A250" s="7" t="s">
        <v>17</v>
      </c>
      <c r="B250" s="15"/>
      <c r="C250" s="1"/>
      <c r="D250" s="1"/>
      <c r="E250" s="1"/>
      <c r="F250" s="1"/>
      <c r="G250" s="1"/>
      <c r="H250" s="1"/>
      <c r="I250" s="1"/>
      <c r="J250" s="1" t="str">
        <f t="shared" si="11"/>
        <v/>
      </c>
      <c r="K250" s="1" t="str">
        <f t="shared" si="12"/>
        <v/>
      </c>
    </row>
    <row r="251" spans="1:16" x14ac:dyDescent="0.2">
      <c r="A251" s="1" t="s">
        <v>5</v>
      </c>
      <c r="B251" s="16"/>
      <c r="C251" s="1">
        <f t="shared" ref="C251:H251" si="15">C57</f>
        <v>741170</v>
      </c>
      <c r="D251" s="1">
        <f t="shared" si="15"/>
        <v>722934</v>
      </c>
      <c r="E251" s="1">
        <f t="shared" si="15"/>
        <v>699845</v>
      </c>
      <c r="F251" s="1">
        <f t="shared" si="15"/>
        <v>670326</v>
      </c>
      <c r="G251" s="1">
        <f t="shared" si="15"/>
        <v>630862</v>
      </c>
      <c r="H251" s="1">
        <f t="shared" si="15"/>
        <v>620825.58800000011</v>
      </c>
      <c r="I251" s="1"/>
      <c r="J251" s="18">
        <f t="shared" si="11"/>
        <v>-10036.411999999895</v>
      </c>
      <c r="K251" s="19">
        <f t="shared" si="12"/>
        <v>-1.5909045084344747E-2</v>
      </c>
      <c r="M251" s="1"/>
      <c r="N251" s="1"/>
      <c r="O251" s="1"/>
      <c r="P251" s="1"/>
    </row>
    <row r="252" spans="1:16" x14ac:dyDescent="0.2">
      <c r="A252" s="1" t="s">
        <v>6</v>
      </c>
      <c r="C252" s="1">
        <f t="shared" ref="C252:G252" si="16">C96</f>
        <v>603908</v>
      </c>
      <c r="D252" s="1">
        <f t="shared" si="16"/>
        <v>594335</v>
      </c>
      <c r="E252" s="1">
        <f t="shared" si="16"/>
        <v>563127</v>
      </c>
      <c r="F252" s="1">
        <f t="shared" si="16"/>
        <v>534972</v>
      </c>
      <c r="G252" s="1">
        <f t="shared" si="16"/>
        <v>492876</v>
      </c>
      <c r="H252" s="1">
        <f t="shared" ref="H252" si="17">H96</f>
        <v>465405.78070000006</v>
      </c>
      <c r="I252" s="1"/>
      <c r="J252" s="18">
        <f t="shared" si="11"/>
        <v>-27470.219299999939</v>
      </c>
      <c r="K252" s="19">
        <f t="shared" si="12"/>
        <v>-5.5734544388446459E-2</v>
      </c>
      <c r="M252" s="1"/>
      <c r="N252" s="1"/>
      <c r="O252" s="1"/>
      <c r="P252" s="1"/>
    </row>
    <row r="253" spans="1:16" x14ac:dyDescent="0.2">
      <c r="A253" s="1" t="s">
        <v>7</v>
      </c>
      <c r="C253" s="1">
        <f t="shared" ref="C253:G253" si="18">C137</f>
        <v>480508</v>
      </c>
      <c r="D253" s="1">
        <f t="shared" si="18"/>
        <v>465241</v>
      </c>
      <c r="E253" s="1">
        <f t="shared" si="18"/>
        <v>433794</v>
      </c>
      <c r="F253" s="1">
        <f t="shared" si="18"/>
        <v>408442</v>
      </c>
      <c r="G253" s="1">
        <f t="shared" si="18"/>
        <v>404180</v>
      </c>
      <c r="H253" s="1">
        <f t="shared" ref="H253" si="19">H137</f>
        <v>421616.58569999994</v>
      </c>
      <c r="I253" s="1"/>
      <c r="J253" s="18">
        <f t="shared" si="11"/>
        <v>17436.585699999938</v>
      </c>
      <c r="K253" s="19">
        <f t="shared" si="12"/>
        <v>4.3140644514819977E-2</v>
      </c>
      <c r="M253" s="1"/>
      <c r="N253" s="1"/>
      <c r="O253" s="1"/>
      <c r="P253" s="1"/>
    </row>
    <row r="254" spans="1:16" x14ac:dyDescent="0.2">
      <c r="A254" s="1" t="s">
        <v>8</v>
      </c>
      <c r="C254" s="1">
        <f t="shared" ref="C254:G254" si="20">C175</f>
        <v>388975</v>
      </c>
      <c r="D254" s="1">
        <f t="shared" si="20"/>
        <v>376751</v>
      </c>
      <c r="E254" s="1">
        <f t="shared" si="20"/>
        <v>371283</v>
      </c>
      <c r="F254" s="1">
        <f t="shared" si="20"/>
        <v>368996</v>
      </c>
      <c r="G254" s="1">
        <f t="shared" si="20"/>
        <v>355812</v>
      </c>
      <c r="H254" s="1">
        <f t="shared" ref="H254" si="21">H175</f>
        <v>346891.99510000006</v>
      </c>
      <c r="I254" s="1"/>
      <c r="J254" s="18">
        <f t="shared" si="11"/>
        <v>-8920.0048999999417</v>
      </c>
      <c r="K254" s="19">
        <f t="shared" si="12"/>
        <v>-2.5069432453093041E-2</v>
      </c>
      <c r="M254" s="1"/>
      <c r="N254" s="1"/>
      <c r="O254" s="1"/>
      <c r="P254" s="1"/>
    </row>
    <row r="255" spans="1:16" x14ac:dyDescent="0.2">
      <c r="A255" s="1" t="s">
        <v>9</v>
      </c>
      <c r="C255" s="1">
        <f t="shared" ref="C255:G255" si="22">C200</f>
        <v>99346</v>
      </c>
      <c r="D255" s="1">
        <f t="shared" si="22"/>
        <v>99251</v>
      </c>
      <c r="E255" s="1">
        <f t="shared" si="22"/>
        <v>94887</v>
      </c>
      <c r="F255" s="1">
        <f t="shared" si="22"/>
        <v>93212</v>
      </c>
      <c r="G255" s="1">
        <f t="shared" si="22"/>
        <v>87593</v>
      </c>
      <c r="H255" s="1">
        <f t="shared" ref="H255" si="23">H200</f>
        <v>88623.905400000003</v>
      </c>
      <c r="I255" s="1"/>
      <c r="J255" s="18">
        <f t="shared" si="11"/>
        <v>1030.9054000000033</v>
      </c>
      <c r="K255" s="19">
        <f t="shared" si="12"/>
        <v>1.1769266950555447E-2</v>
      </c>
      <c r="M255" s="1"/>
      <c r="N255" s="1"/>
      <c r="O255" s="1"/>
      <c r="P255" s="1"/>
    </row>
    <row r="256" spans="1:16" x14ac:dyDescent="0.2">
      <c r="A256" s="1" t="s">
        <v>211</v>
      </c>
      <c r="C256" s="8">
        <v>3462</v>
      </c>
      <c r="D256" s="8">
        <v>3110</v>
      </c>
      <c r="E256" s="8">
        <v>3361</v>
      </c>
      <c r="F256" s="8">
        <v>3700</v>
      </c>
      <c r="G256" s="8">
        <v>6527</v>
      </c>
      <c r="H256" s="8"/>
      <c r="I256" s="8"/>
      <c r="J256" s="18"/>
      <c r="K256" s="19"/>
      <c r="M256" s="1"/>
      <c r="N256" s="1"/>
      <c r="O256" s="1"/>
      <c r="P256" s="1"/>
    </row>
    <row r="257" spans="1:16" x14ac:dyDescent="0.2">
      <c r="A257" s="3" t="s">
        <v>10</v>
      </c>
      <c r="C257" s="3">
        <f t="shared" ref="C257:H257" si="24">SUM(C251:C256)</f>
        <v>2317369</v>
      </c>
      <c r="D257" s="3">
        <f t="shared" si="24"/>
        <v>2261622</v>
      </c>
      <c r="E257" s="3">
        <f t="shared" si="24"/>
        <v>2166297</v>
      </c>
      <c r="F257" s="3">
        <f t="shared" si="24"/>
        <v>2079648</v>
      </c>
      <c r="G257" s="3">
        <f t="shared" si="24"/>
        <v>1977850</v>
      </c>
      <c r="H257" s="3">
        <f t="shared" si="24"/>
        <v>1943363.8549000002</v>
      </c>
      <c r="I257" s="3"/>
      <c r="J257" s="20">
        <f t="shared" si="11"/>
        <v>-34486.145099999849</v>
      </c>
      <c r="K257" s="21">
        <f t="shared" si="12"/>
        <v>-1.7436178223828827E-2</v>
      </c>
      <c r="L257" s="20"/>
      <c r="M257" s="1"/>
      <c r="N257" s="1"/>
      <c r="O257" s="1"/>
      <c r="P257" s="1"/>
    </row>
    <row r="258" spans="1:16" x14ac:dyDescent="0.2">
      <c r="B258" s="14"/>
      <c r="C258" s="20"/>
      <c r="D258" s="1"/>
      <c r="E258" s="1"/>
      <c r="F258" s="1"/>
      <c r="G258" s="1"/>
      <c r="H258" s="1"/>
      <c r="I258" s="1"/>
      <c r="J258" s="18" t="str">
        <f t="shared" si="11"/>
        <v/>
      </c>
      <c r="K258" s="19" t="str">
        <f t="shared" si="12"/>
        <v/>
      </c>
      <c r="O258" s="1"/>
      <c r="P258" s="1"/>
    </row>
    <row r="259" spans="1:16" x14ac:dyDescent="0.2">
      <c r="A259" s="1" t="s">
        <v>13</v>
      </c>
      <c r="C259" s="1">
        <f t="shared" ref="C259:G259" si="25">SUM(C240:C241)</f>
        <v>977</v>
      </c>
      <c r="D259" s="1">
        <f t="shared" si="25"/>
        <v>916</v>
      </c>
      <c r="E259" s="1">
        <f t="shared" si="25"/>
        <v>1041</v>
      </c>
      <c r="F259" s="1">
        <f t="shared" si="25"/>
        <v>1461</v>
      </c>
      <c r="G259" s="1">
        <f t="shared" si="25"/>
        <v>1525</v>
      </c>
      <c r="H259" s="1">
        <f>SUM(H240:H241)</f>
        <v>1591.6576999999997</v>
      </c>
      <c r="I259" s="1"/>
      <c r="J259" s="18">
        <f t="shared" si="11"/>
        <v>66.65769999999975</v>
      </c>
      <c r="K259" s="19">
        <f t="shared" si="12"/>
        <v>4.3709967213114591E-2</v>
      </c>
      <c r="O259" s="1"/>
      <c r="P259" s="1"/>
    </row>
    <row r="260" spans="1:16" x14ac:dyDescent="0.2">
      <c r="A260" s="1" t="s">
        <v>14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/>
      <c r="J260" s="18" t="str">
        <f t="shared" si="11"/>
        <v/>
      </c>
      <c r="K260" s="19" t="str">
        <f t="shared" si="12"/>
        <v/>
      </c>
      <c r="O260" s="1"/>
      <c r="P260" s="1"/>
    </row>
    <row r="261" spans="1:16" x14ac:dyDescent="0.2">
      <c r="A261" s="1" t="s">
        <v>15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/>
      <c r="J261" s="18" t="str">
        <f t="shared" ref="J261:J270" si="26">IF(AND(G261=0,G261=0),"",H261-G261)</f>
        <v/>
      </c>
      <c r="K261" s="19" t="str">
        <f t="shared" ref="K261:K270" si="27">IFERROR(J261/G261,"")</f>
        <v/>
      </c>
      <c r="O261" s="1"/>
      <c r="P261" s="1"/>
    </row>
    <row r="262" spans="1:16" x14ac:dyDescent="0.2">
      <c r="A262" s="1" t="s">
        <v>16</v>
      </c>
      <c r="C262" s="1">
        <f t="shared" ref="C262:G262" si="28">SUM(C202:C222,C223:C236)</f>
        <v>11149</v>
      </c>
      <c r="D262" s="1">
        <f t="shared" si="28"/>
        <v>10999</v>
      </c>
      <c r="E262" s="1">
        <f t="shared" si="28"/>
        <v>11107</v>
      </c>
      <c r="F262" s="1">
        <f t="shared" si="28"/>
        <v>11315</v>
      </c>
      <c r="G262" s="1">
        <f t="shared" si="28"/>
        <v>11051</v>
      </c>
      <c r="H262" s="1">
        <f>SUM(H202:H222,H223:H236)</f>
        <v>11631.833299999998</v>
      </c>
      <c r="I262" s="1"/>
      <c r="J262" s="18">
        <f t="shared" si="26"/>
        <v>580.83329999999842</v>
      </c>
      <c r="K262" s="19">
        <f t="shared" si="27"/>
        <v>5.255934304587806E-2</v>
      </c>
      <c r="M262" s="1"/>
      <c r="N262" s="1"/>
      <c r="O262" s="1"/>
      <c r="P262" s="1"/>
    </row>
    <row r="263" spans="1:16" x14ac:dyDescent="0.2">
      <c r="A263" s="1" t="s">
        <v>212</v>
      </c>
      <c r="C263" s="8">
        <v>221</v>
      </c>
      <c r="D263" s="8">
        <v>282</v>
      </c>
      <c r="E263" s="8">
        <v>280</v>
      </c>
      <c r="F263" s="8">
        <v>248</v>
      </c>
      <c r="G263" s="8">
        <v>257</v>
      </c>
      <c r="H263" s="8">
        <v>152.80680000000001</v>
      </c>
      <c r="I263" s="8"/>
      <c r="J263" s="18"/>
      <c r="K263" s="19"/>
      <c r="O263" s="1"/>
      <c r="P263" s="1"/>
    </row>
    <row r="264" spans="1:16" x14ac:dyDescent="0.2">
      <c r="A264" s="3" t="s">
        <v>11</v>
      </c>
      <c r="C264" s="3">
        <f t="shared" ref="C264" si="29">SUM(C259:C263)</f>
        <v>12347</v>
      </c>
      <c r="D264" s="3">
        <f t="shared" ref="D264" si="30">SUM(D259:D263)</f>
        <v>12197</v>
      </c>
      <c r="E264" s="3">
        <f t="shared" ref="E264" si="31">SUM(E259:E263)</f>
        <v>12428</v>
      </c>
      <c r="F264" s="3">
        <f t="shared" ref="F264:G264" si="32">SUM(F259:F263)</f>
        <v>13024</v>
      </c>
      <c r="G264" s="3">
        <f t="shared" si="32"/>
        <v>12833</v>
      </c>
      <c r="H264" s="3">
        <f t="shared" ref="H264" si="33">SUM(H259:H263)</f>
        <v>13376.297799999998</v>
      </c>
      <c r="I264" s="3"/>
      <c r="J264" s="20">
        <f t="shared" si="26"/>
        <v>543.29779999999846</v>
      </c>
      <c r="K264" s="21">
        <f t="shared" si="27"/>
        <v>4.2335993142678913E-2</v>
      </c>
      <c r="L264" s="5"/>
      <c r="M264" s="1"/>
      <c r="N264" s="1"/>
      <c r="O264" s="1"/>
      <c r="P264" s="1"/>
    </row>
    <row r="265" spans="1:16" x14ac:dyDescent="0.2">
      <c r="B265" s="14"/>
      <c r="C265" s="20"/>
      <c r="D265" s="8"/>
      <c r="E265" s="8"/>
      <c r="F265" s="8"/>
      <c r="G265" s="8"/>
      <c r="H265" s="8"/>
      <c r="I265" s="8"/>
      <c r="J265" s="18" t="str">
        <f t="shared" si="26"/>
        <v/>
      </c>
      <c r="K265" s="19" t="str">
        <f t="shared" si="27"/>
        <v/>
      </c>
      <c r="O265" s="1"/>
      <c r="P265" s="1"/>
    </row>
    <row r="266" spans="1:16" x14ac:dyDescent="0.2">
      <c r="A266" s="1" t="s">
        <v>19</v>
      </c>
      <c r="B266" s="16"/>
      <c r="C266" s="1">
        <f t="shared" ref="C266" si="34">SUM(C251,C259)</f>
        <v>742147</v>
      </c>
      <c r="D266" s="1">
        <f t="shared" ref="D266" si="35">SUM(D251,D259)</f>
        <v>723850</v>
      </c>
      <c r="E266" s="1">
        <f t="shared" ref="E266" si="36">SUM(E251,E259)</f>
        <v>700886</v>
      </c>
      <c r="F266" s="1">
        <f t="shared" ref="F266:G266" si="37">SUM(F251,F259)</f>
        <v>671787</v>
      </c>
      <c r="G266" s="1">
        <f t="shared" si="37"/>
        <v>632387</v>
      </c>
      <c r="H266" s="1">
        <f t="shared" ref="H266" si="38">SUM(H251,H259)</f>
        <v>622417.24570000009</v>
      </c>
      <c r="I266" s="1"/>
      <c r="J266" s="18">
        <f t="shared" si="26"/>
        <v>-9969.7542999999132</v>
      </c>
      <c r="K266" s="19">
        <f t="shared" si="27"/>
        <v>-1.5765273954081779E-2</v>
      </c>
      <c r="M266" s="1"/>
      <c r="N266" s="1"/>
      <c r="O266" s="1"/>
      <c r="P266" s="1"/>
    </row>
    <row r="267" spans="1:16" x14ac:dyDescent="0.2">
      <c r="A267" s="1" t="s">
        <v>20</v>
      </c>
      <c r="C267" s="1">
        <f t="shared" ref="C267" si="39">C252</f>
        <v>603908</v>
      </c>
      <c r="D267" s="1">
        <f t="shared" ref="D267" si="40">D252</f>
        <v>594335</v>
      </c>
      <c r="E267" s="1">
        <f t="shared" ref="E267" si="41">E252</f>
        <v>563127</v>
      </c>
      <c r="F267" s="1">
        <f t="shared" ref="F267:G267" si="42">F252</f>
        <v>534972</v>
      </c>
      <c r="G267" s="1">
        <f t="shared" si="42"/>
        <v>492876</v>
      </c>
      <c r="H267" s="1">
        <f t="shared" ref="H267" si="43">H252</f>
        <v>465405.78070000006</v>
      </c>
      <c r="I267" s="1"/>
      <c r="J267" s="18">
        <f t="shared" si="26"/>
        <v>-27470.219299999939</v>
      </c>
      <c r="K267" s="19">
        <f t="shared" si="27"/>
        <v>-5.5734544388446459E-2</v>
      </c>
      <c r="M267" s="1"/>
      <c r="N267" s="1"/>
      <c r="O267" s="1"/>
      <c r="P267" s="1"/>
    </row>
    <row r="268" spans="1:16" x14ac:dyDescent="0.2">
      <c r="A268" s="1" t="s">
        <v>21</v>
      </c>
      <c r="C268" s="1">
        <f t="shared" ref="C268" si="44">C253+C260</f>
        <v>480508</v>
      </c>
      <c r="D268" s="1">
        <f t="shared" ref="D268" si="45">D253+D260</f>
        <v>465241</v>
      </c>
      <c r="E268" s="1">
        <f t="shared" ref="E268" si="46">E253+E260</f>
        <v>433794</v>
      </c>
      <c r="F268" s="1">
        <f t="shared" ref="F268:G268" si="47">F253+F260</f>
        <v>408442</v>
      </c>
      <c r="G268" s="1">
        <f t="shared" si="47"/>
        <v>404180</v>
      </c>
      <c r="H268" s="1">
        <f t="shared" ref="H268" si="48">H253+H260</f>
        <v>421616.58569999994</v>
      </c>
      <c r="I268" s="1"/>
      <c r="J268" s="18">
        <f t="shared" si="26"/>
        <v>17436.585699999938</v>
      </c>
      <c r="K268" s="19">
        <f t="shared" si="27"/>
        <v>4.3140644514819977E-2</v>
      </c>
      <c r="M268" s="1"/>
      <c r="N268" s="1"/>
      <c r="O268" s="1"/>
      <c r="P268" s="1"/>
    </row>
    <row r="269" spans="1:16" x14ac:dyDescent="0.2">
      <c r="A269" s="1" t="s">
        <v>22</v>
      </c>
      <c r="C269" s="1">
        <f t="shared" ref="C269:C270" si="49">C254+C261</f>
        <v>388975</v>
      </c>
      <c r="D269" s="1">
        <f t="shared" ref="D269" si="50">D254+D261</f>
        <v>376751</v>
      </c>
      <c r="E269" s="1">
        <f t="shared" ref="E269" si="51">E254+E261</f>
        <v>371283</v>
      </c>
      <c r="F269" s="1">
        <f t="shared" ref="F269:G269" si="52">F254+F261</f>
        <v>368996</v>
      </c>
      <c r="G269" s="1">
        <f t="shared" si="52"/>
        <v>355812</v>
      </c>
      <c r="H269" s="1">
        <f t="shared" ref="H269" si="53">H254+H261</f>
        <v>346891.99510000006</v>
      </c>
      <c r="I269" s="1"/>
      <c r="J269" s="18">
        <f t="shared" si="26"/>
        <v>-8920.0048999999417</v>
      </c>
      <c r="K269" s="19">
        <f t="shared" si="27"/>
        <v>-2.5069432453093041E-2</v>
      </c>
      <c r="M269" s="1"/>
      <c r="N269" s="1"/>
      <c r="O269" s="1"/>
      <c r="P269" s="1"/>
    </row>
    <row r="270" spans="1:16" x14ac:dyDescent="0.2">
      <c r="A270" s="1" t="s">
        <v>23</v>
      </c>
      <c r="C270" s="1">
        <f t="shared" si="49"/>
        <v>110495</v>
      </c>
      <c r="D270" s="1">
        <f t="shared" ref="D270" si="54">D255+D262</f>
        <v>110250</v>
      </c>
      <c r="E270" s="1">
        <f t="shared" ref="E270" si="55">E255+E262</f>
        <v>105994</v>
      </c>
      <c r="F270" s="1">
        <f t="shared" ref="F270:G270" si="56">F255+F262</f>
        <v>104527</v>
      </c>
      <c r="G270" s="1">
        <f t="shared" si="56"/>
        <v>98644</v>
      </c>
      <c r="H270" s="1">
        <f t="shared" ref="H270" si="57">H255+H262</f>
        <v>100255.7387</v>
      </c>
      <c r="I270" s="1"/>
      <c r="J270" s="18">
        <f t="shared" si="26"/>
        <v>1611.7387000000017</v>
      </c>
      <c r="K270" s="19">
        <f t="shared" si="27"/>
        <v>1.6338943068002126E-2</v>
      </c>
      <c r="M270" s="1"/>
      <c r="N270" s="1"/>
      <c r="O270" s="1"/>
      <c r="P270" s="1"/>
    </row>
    <row r="271" spans="1:16" x14ac:dyDescent="0.2">
      <c r="A271" s="1" t="s">
        <v>24</v>
      </c>
      <c r="C271" s="1">
        <f t="shared" ref="C271" si="58">C256+C263</f>
        <v>3683</v>
      </c>
      <c r="D271" s="1">
        <f t="shared" ref="D271" si="59">D256+D263</f>
        <v>3392</v>
      </c>
      <c r="E271" s="1">
        <f t="shared" ref="E271" si="60">E256+E263</f>
        <v>3641</v>
      </c>
      <c r="F271" s="1">
        <f t="shared" ref="F271" si="61">F256+F263</f>
        <v>3948</v>
      </c>
      <c r="G271" s="1">
        <f>G256+G263</f>
        <v>6784</v>
      </c>
      <c r="H271" s="1">
        <f>H256+H263</f>
        <v>152.80680000000001</v>
      </c>
      <c r="I271" s="1"/>
      <c r="J271" s="18"/>
      <c r="K271" s="19"/>
      <c r="M271" s="1"/>
      <c r="N271" s="1"/>
      <c r="O271" s="1"/>
      <c r="P271" s="1"/>
    </row>
    <row r="272" spans="1:16" ht="13.5" customHeight="1" x14ac:dyDescent="0.2">
      <c r="A272" s="3" t="s">
        <v>12</v>
      </c>
      <c r="C272" s="3">
        <f t="shared" ref="C272:H272" si="62">SUM(C266:C271)</f>
        <v>2329716</v>
      </c>
      <c r="D272" s="3">
        <f t="shared" si="62"/>
        <v>2273819</v>
      </c>
      <c r="E272" s="3">
        <f t="shared" si="62"/>
        <v>2178725</v>
      </c>
      <c r="F272" s="3">
        <f t="shared" si="62"/>
        <v>2092672</v>
      </c>
      <c r="G272" s="3">
        <f t="shared" si="62"/>
        <v>1990683</v>
      </c>
      <c r="H272" s="3">
        <f t="shared" si="62"/>
        <v>1956740.1527</v>
      </c>
      <c r="I272" s="3"/>
      <c r="J272" s="20">
        <f>IF(AND(G272=0,G272=0),"",H272-G272)</f>
        <v>-33942.847300000023</v>
      </c>
      <c r="K272" s="21">
        <f>IFERROR(J272/G272,"")</f>
        <v>-1.7050855058289051E-2</v>
      </c>
      <c r="L272" s="5"/>
      <c r="M272" s="1"/>
      <c r="N272" s="1"/>
      <c r="O272" s="1"/>
      <c r="P272" s="1"/>
    </row>
    <row r="273" spans="1:15" x14ac:dyDescent="0.2">
      <c r="C273" s="1"/>
      <c r="D273" s="1"/>
      <c r="E273" s="1"/>
      <c r="F273" s="1"/>
      <c r="G273" s="1"/>
      <c r="H273" s="1"/>
      <c r="J273" s="18"/>
      <c r="O273" s="2" t="s">
        <v>276</v>
      </c>
    </row>
    <row r="274" spans="1:15" x14ac:dyDescent="0.2">
      <c r="A274" s="3" t="s">
        <v>281</v>
      </c>
    </row>
  </sheetData>
  <mergeCells count="2">
    <mergeCell ref="J2:K2"/>
    <mergeCell ref="A1:L1"/>
  </mergeCells>
  <phoneticPr fontId="0" type="noConversion"/>
  <conditionalFormatting sqref="A248:B248 A127:A159 A161:A201 A4:A113 B4:B247">
    <cfRule type="expression" dxfId="8" priority="9">
      <formula>$B4&lt;&gt;""</formula>
    </cfRule>
  </conditionalFormatting>
  <conditionalFormatting sqref="A202:A211 A213:A247">
    <cfRule type="expression" dxfId="7" priority="5">
      <formula>$B202&lt;&gt;""</formula>
    </cfRule>
  </conditionalFormatting>
  <conditionalFormatting sqref="A160">
    <cfRule type="expression" dxfId="6" priority="2">
      <formula>$B160&lt;&gt;""</formula>
    </cfRule>
  </conditionalFormatting>
  <conditionalFormatting sqref="A114:A126">
    <cfRule type="expression" dxfId="5" priority="3">
      <formula>$B114&lt;&gt;""</formula>
    </cfRule>
  </conditionalFormatting>
  <conditionalFormatting sqref="A212">
    <cfRule type="expression" dxfId="4" priority="1">
      <formula>$B212&lt;&gt;""</formula>
    </cfRule>
  </conditionalFormatting>
  <printOptions horizontalCentered="1"/>
  <pageMargins left="0.25" right="0.25" top="0.5" bottom="0.75" header="0.25" footer="0.25"/>
  <pageSetup scale="7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2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W27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:L2"/>
    </sheetView>
  </sheetViews>
  <sheetFormatPr defaultRowHeight="12.75" x14ac:dyDescent="0.2"/>
  <cols>
    <col min="1" max="1" width="15.5703125" style="1" customWidth="1"/>
    <col min="2" max="2" width="5.28515625" style="13" customWidth="1"/>
    <col min="3" max="8" width="11.140625" style="1" customWidth="1"/>
    <col min="9" max="9" width="2.7109375" style="1" customWidth="1"/>
    <col min="10" max="10" width="10.7109375" style="1" bestFit="1" customWidth="1"/>
    <col min="11" max="11" width="9.7109375" style="1" customWidth="1"/>
    <col min="12" max="12" width="10.140625" style="2" bestFit="1" customWidth="1"/>
    <col min="13" max="13" width="11.85546875" style="2" customWidth="1"/>
    <col min="14" max="14" width="11.28515625" style="2" customWidth="1"/>
    <col min="15" max="15" width="11.28515625" style="2" bestFit="1" customWidth="1"/>
    <col min="16" max="16" width="12.7109375" style="2" customWidth="1"/>
    <col min="17" max="17" width="11.140625" style="2" bestFit="1" customWidth="1"/>
    <col min="18" max="16384" width="9.140625" style="2"/>
  </cols>
  <sheetData>
    <row r="1" spans="1:12" ht="15" x14ac:dyDescent="0.25">
      <c r="A1" s="41" t="s">
        <v>280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s="25" customFormat="1" x14ac:dyDescent="0.2">
      <c r="A2" s="23" t="s">
        <v>0</v>
      </c>
      <c r="B2" s="17" t="s">
        <v>18</v>
      </c>
      <c r="C2" s="28">
        <v>2014</v>
      </c>
      <c r="D2" s="28">
        <v>2015</v>
      </c>
      <c r="E2" s="28">
        <v>2016</v>
      </c>
      <c r="F2" s="28">
        <v>2017</v>
      </c>
      <c r="G2" s="28">
        <v>2018</v>
      </c>
      <c r="H2" s="28">
        <v>2019</v>
      </c>
      <c r="I2" s="28"/>
      <c r="J2" s="43" t="s">
        <v>265</v>
      </c>
      <c r="K2" s="43"/>
      <c r="L2" s="44" t="s">
        <v>266</v>
      </c>
    </row>
    <row r="3" spans="1:12" x14ac:dyDescent="0.2">
      <c r="A3" s="4"/>
      <c r="B3" s="12"/>
      <c r="C3" s="26"/>
      <c r="D3" s="26"/>
      <c r="E3" s="26"/>
      <c r="F3" s="26"/>
      <c r="G3" s="26"/>
      <c r="H3" s="26"/>
      <c r="I3" s="26"/>
      <c r="J3" s="26"/>
      <c r="K3" s="26"/>
    </row>
    <row r="4" spans="1:12" x14ac:dyDescent="0.2">
      <c r="A4" s="1" t="s">
        <v>26</v>
      </c>
      <c r="B4" s="13" t="str">
        <f>IF(OR('Average Weekday'!B4=0,'Average Weekday'!B4=""),"",'Average Weekday'!B4)</f>
        <v/>
      </c>
      <c r="C4" s="31">
        <v>6002295</v>
      </c>
      <c r="D4" s="31">
        <v>6132336</v>
      </c>
      <c r="E4" s="31">
        <v>6231122</v>
      </c>
      <c r="F4" s="31">
        <v>5977077</v>
      </c>
      <c r="G4" s="31">
        <v>5745130</v>
      </c>
      <c r="H4" s="31">
        <v>5960829.7278000005</v>
      </c>
      <c r="J4" s="18">
        <f>IF(AND(G4=0,G4=0),"",H4-G4)</f>
        <v>215699.72780000046</v>
      </c>
      <c r="K4" s="19">
        <f>IFERROR(J4/G4,"")</f>
        <v>3.7544794948069143E-2</v>
      </c>
      <c r="L4" s="2">
        <v>21</v>
      </c>
    </row>
    <row r="5" spans="1:12" x14ac:dyDescent="0.2">
      <c r="A5" s="1" t="s">
        <v>27</v>
      </c>
      <c r="B5" s="13" t="str">
        <f>IF(OR('Average Weekday'!B5=0,'Average Weekday'!B5=""),"",'Average Weekday'!B5)</f>
        <v/>
      </c>
      <c r="C5" s="31">
        <v>756245</v>
      </c>
      <c r="D5" s="31">
        <v>770130</v>
      </c>
      <c r="E5" s="31">
        <v>733823</v>
      </c>
      <c r="F5" s="31">
        <v>661571</v>
      </c>
      <c r="G5" s="31">
        <v>632570</v>
      </c>
      <c r="H5" s="31">
        <v>663188.33889999997</v>
      </c>
      <c r="J5" s="18">
        <f t="shared" ref="J5:J68" si="0">IF(AND(G5=0,G5=0),"",H5-G5)</f>
        <v>30618.338899999973</v>
      </c>
      <c r="K5" s="19">
        <f t="shared" ref="K5:K68" si="1">IFERROR(J5/G5,"")</f>
        <v>4.8403084085555707E-2</v>
      </c>
      <c r="L5">
        <v>158</v>
      </c>
    </row>
    <row r="6" spans="1:12" x14ac:dyDescent="0.2">
      <c r="A6" s="1" t="s">
        <v>28</v>
      </c>
      <c r="B6" s="13" t="str">
        <f>IF(OR('Average Weekday'!B6=0,'Average Weekday'!B6=""),"",'Average Weekday'!B6)</f>
        <v/>
      </c>
      <c r="C6" s="31">
        <v>4110321</v>
      </c>
      <c r="D6" s="31">
        <v>4002061</v>
      </c>
      <c r="E6" s="31">
        <v>3919536</v>
      </c>
      <c r="F6" s="31">
        <v>3820476</v>
      </c>
      <c r="G6" s="31">
        <v>3765813</v>
      </c>
      <c r="H6" s="31">
        <v>3882779.4769000001</v>
      </c>
      <c r="J6" s="18">
        <f t="shared" si="0"/>
        <v>116966.47690000013</v>
      </c>
      <c r="K6" s="19">
        <f t="shared" si="1"/>
        <v>3.1060086334610913E-2</v>
      </c>
      <c r="L6">
        <v>45</v>
      </c>
    </row>
    <row r="7" spans="1:12" x14ac:dyDescent="0.2">
      <c r="A7" s="1" t="s">
        <v>29</v>
      </c>
      <c r="B7" s="13" t="str">
        <f>IF(OR('Average Weekday'!B7=0,'Average Weekday'!B7=""),"",'Average Weekday'!B7)</f>
        <v/>
      </c>
      <c r="C7" s="31">
        <v>1691283</v>
      </c>
      <c r="D7" s="31">
        <v>1757286</v>
      </c>
      <c r="E7" s="31">
        <v>1919457</v>
      </c>
      <c r="F7" s="31">
        <v>1920058</v>
      </c>
      <c r="G7" s="31">
        <v>1918670</v>
      </c>
      <c r="H7" s="31">
        <v>1881825.5677</v>
      </c>
      <c r="J7" s="18">
        <f t="shared" si="0"/>
        <v>-36844.432299999986</v>
      </c>
      <c r="K7" s="19">
        <f t="shared" si="1"/>
        <v>-1.9203110644352591E-2</v>
      </c>
      <c r="L7">
        <v>110</v>
      </c>
    </row>
    <row r="8" spans="1:12" x14ac:dyDescent="0.2">
      <c r="A8" s="1" t="s">
        <v>30</v>
      </c>
      <c r="B8" s="13" t="str">
        <f>IF(OR('Average Weekday'!B8=0,'Average Weekday'!B8=""),"",'Average Weekday'!B8)</f>
        <v/>
      </c>
      <c r="C8" s="31">
        <v>13396076</v>
      </c>
      <c r="D8" s="31">
        <v>13226183</v>
      </c>
      <c r="E8" s="31">
        <v>13151722</v>
      </c>
      <c r="F8" s="31">
        <v>12685880</v>
      </c>
      <c r="G8" s="31">
        <v>11407268</v>
      </c>
      <c r="H8" s="31">
        <v>10826224.1829</v>
      </c>
      <c r="J8" s="18">
        <f t="shared" si="0"/>
        <v>-581043.81709999964</v>
      </c>
      <c r="K8" s="19">
        <f t="shared" si="1"/>
        <v>-5.0936281772287602E-2</v>
      </c>
      <c r="L8">
        <v>4</v>
      </c>
    </row>
    <row r="9" spans="1:12" x14ac:dyDescent="0.2">
      <c r="A9" s="1" t="s">
        <v>31</v>
      </c>
      <c r="B9" s="13" t="str">
        <f>IF(OR('Average Weekday'!B9=0,'Average Weekday'!B9=""),"",'Average Weekday'!B9)</f>
        <v/>
      </c>
      <c r="C9" s="31">
        <v>1745350</v>
      </c>
      <c r="D9" s="31">
        <v>1763346</v>
      </c>
      <c r="E9" s="31">
        <v>1812623</v>
      </c>
      <c r="F9" s="31">
        <v>1728692</v>
      </c>
      <c r="G9" s="31">
        <v>1509218</v>
      </c>
      <c r="H9" s="31">
        <v>1469707.7398000001</v>
      </c>
      <c r="J9" s="18">
        <f t="shared" si="0"/>
        <v>-39510.260199999902</v>
      </c>
      <c r="K9" s="19">
        <f t="shared" si="1"/>
        <v>-2.6179292984843741E-2</v>
      </c>
      <c r="L9">
        <v>131</v>
      </c>
    </row>
    <row r="10" spans="1:12" x14ac:dyDescent="0.2">
      <c r="A10" s="1" t="s">
        <v>32</v>
      </c>
      <c r="B10" s="13" t="str">
        <f>IF(OR('Average Weekday'!B10=0,'Average Weekday'!B10=""),"",'Average Weekday'!B10)</f>
        <v/>
      </c>
      <c r="C10" s="31">
        <v>6182861</v>
      </c>
      <c r="D10" s="31">
        <v>6255322</v>
      </c>
      <c r="E10" s="31">
        <v>6217741</v>
      </c>
      <c r="F10" s="31">
        <v>5997980</v>
      </c>
      <c r="G10" s="31">
        <v>5841353</v>
      </c>
      <c r="H10" s="31">
        <v>5723559.9793999996</v>
      </c>
      <c r="J10" s="18">
        <f t="shared" si="0"/>
        <v>-117793.0206000004</v>
      </c>
      <c r="K10" s="19">
        <f t="shared" si="1"/>
        <v>-2.0165365900674106E-2</v>
      </c>
      <c r="L10">
        <v>25</v>
      </c>
    </row>
    <row r="11" spans="1:12" x14ac:dyDescent="0.2">
      <c r="A11" s="1" t="s">
        <v>33</v>
      </c>
      <c r="B11" s="13" t="str">
        <f>IF(OR('Average Weekday'!B11=0,'Average Weekday'!B11=""),"",'Average Weekday'!B11)</f>
        <v/>
      </c>
      <c r="C11" s="31">
        <v>4113351</v>
      </c>
      <c r="D11" s="31">
        <v>4139614</v>
      </c>
      <c r="E11" s="31">
        <v>4617891</v>
      </c>
      <c r="F11" s="31">
        <v>4628029</v>
      </c>
      <c r="G11" s="31">
        <v>4625342</v>
      </c>
      <c r="H11" s="31">
        <v>4455343.6481999997</v>
      </c>
      <c r="J11" s="18">
        <f t="shared" si="0"/>
        <v>-169998.3518000003</v>
      </c>
      <c r="K11" s="19">
        <f t="shared" si="1"/>
        <v>-3.6753682603362148E-2</v>
      </c>
      <c r="L11">
        <v>32</v>
      </c>
    </row>
    <row r="12" spans="1:12" x14ac:dyDescent="0.2">
      <c r="A12" s="1" t="s">
        <v>34</v>
      </c>
      <c r="B12" s="13" t="str">
        <f>IF(OR('Average Weekday'!B12=0,'Average Weekday'!B12=""),"",'Average Weekday'!B12)</f>
        <v/>
      </c>
      <c r="C12" s="31">
        <v>3524807</v>
      </c>
      <c r="D12" s="31">
        <v>3423806</v>
      </c>
      <c r="E12" s="31">
        <v>3426159</v>
      </c>
      <c r="F12" s="31">
        <v>3194736</v>
      </c>
      <c r="G12" s="31">
        <v>3165474</v>
      </c>
      <c r="H12" s="31">
        <v>3186138.5296999998</v>
      </c>
      <c r="J12" s="18">
        <f t="shared" si="0"/>
        <v>20664.529699999839</v>
      </c>
      <c r="K12" s="19">
        <f t="shared" si="1"/>
        <v>6.5280996463720252E-3</v>
      </c>
      <c r="L12">
        <v>61</v>
      </c>
    </row>
    <row r="13" spans="1:12" x14ac:dyDescent="0.2">
      <c r="A13" s="1" t="s">
        <v>35</v>
      </c>
      <c r="B13" s="13" t="str">
        <f>IF(OR('Average Weekday'!B13=0,'Average Weekday'!B13=""),"",'Average Weekday'!B13)</f>
        <v/>
      </c>
      <c r="C13" s="31">
        <v>5311698</v>
      </c>
      <c r="D13" s="31">
        <v>5013389</v>
      </c>
      <c r="E13" s="31">
        <v>4892896</v>
      </c>
      <c r="F13" s="31">
        <v>4310508</v>
      </c>
      <c r="G13" s="31">
        <v>3813830</v>
      </c>
      <c r="H13" s="31">
        <v>3610464.6154</v>
      </c>
      <c r="J13" s="18">
        <f t="shared" si="0"/>
        <v>-203365.38459999999</v>
      </c>
      <c r="K13" s="19">
        <f t="shared" si="1"/>
        <v>-5.3323138315027149E-2</v>
      </c>
      <c r="L13">
        <v>50</v>
      </c>
    </row>
    <row r="14" spans="1:12" x14ac:dyDescent="0.2">
      <c r="A14" s="1" t="s">
        <v>36</v>
      </c>
      <c r="B14" s="13" t="str">
        <f>IF(OR('Average Weekday'!B14=0,'Average Weekday'!B14=""),"",'Average Weekday'!B14)</f>
        <v/>
      </c>
      <c r="C14" s="31">
        <v>1716866</v>
      </c>
      <c r="D14" s="31">
        <v>1823005</v>
      </c>
      <c r="E14" s="31">
        <v>1948419</v>
      </c>
      <c r="F14" s="31">
        <v>1915728</v>
      </c>
      <c r="G14" s="31">
        <v>1877022</v>
      </c>
      <c r="H14" s="31">
        <v>1919545.5134999999</v>
      </c>
      <c r="J14" s="18">
        <f t="shared" si="0"/>
        <v>42523.513499999885</v>
      </c>
      <c r="K14" s="19">
        <f t="shared" si="1"/>
        <v>2.2654776289249612E-2</v>
      </c>
      <c r="L14">
        <v>109</v>
      </c>
    </row>
    <row r="15" spans="1:12" x14ac:dyDescent="0.2">
      <c r="A15" s="1" t="s">
        <v>37</v>
      </c>
      <c r="B15" s="13" t="str">
        <f>IF(OR('Average Weekday'!B15=0,'Average Weekday'!B15=""),"",'Average Weekday'!B15)</f>
        <v/>
      </c>
      <c r="C15" s="31">
        <v>2294654</v>
      </c>
      <c r="D15" s="31">
        <v>2289416</v>
      </c>
      <c r="E15" s="31">
        <v>2286539</v>
      </c>
      <c r="F15" s="31">
        <v>2066703</v>
      </c>
      <c r="G15" s="31">
        <v>1852710</v>
      </c>
      <c r="H15" s="31">
        <v>1717437.7304</v>
      </c>
      <c r="J15" s="18">
        <f t="shared" si="0"/>
        <v>-135272.2696</v>
      </c>
      <c r="K15" s="19">
        <f t="shared" si="1"/>
        <v>-7.3013191271164943E-2</v>
      </c>
      <c r="L15">
        <v>120</v>
      </c>
    </row>
    <row r="16" spans="1:12" x14ac:dyDescent="0.2">
      <c r="A16" s="1" t="s">
        <v>38</v>
      </c>
      <c r="B16" s="13" t="str">
        <f>IF(OR('Average Weekday'!B16=0,'Average Weekday'!B16=""),"",'Average Weekday'!B16)</f>
        <v/>
      </c>
      <c r="C16" s="31">
        <v>7265055</v>
      </c>
      <c r="D16" s="31">
        <v>7267716</v>
      </c>
      <c r="E16" s="31">
        <v>7295474</v>
      </c>
      <c r="F16" s="31">
        <v>6494369</v>
      </c>
      <c r="G16" s="31">
        <v>5895042</v>
      </c>
      <c r="H16" s="31">
        <v>5428599.3799000001</v>
      </c>
      <c r="J16" s="18">
        <f t="shared" si="0"/>
        <v>-466442.62009999994</v>
      </c>
      <c r="K16" s="19">
        <f t="shared" si="1"/>
        <v>-7.9124562657908112E-2</v>
      </c>
      <c r="L16">
        <v>26</v>
      </c>
    </row>
    <row r="17" spans="1:12" x14ac:dyDescent="0.2">
      <c r="A17" s="1" t="s">
        <v>39</v>
      </c>
      <c r="B17" s="13" t="str">
        <f>IF(OR('Average Weekday'!B17=0,'Average Weekday'!B17=""),"",'Average Weekday'!B17)</f>
        <v/>
      </c>
      <c r="C17" s="31">
        <v>2073102</v>
      </c>
      <c r="D17" s="31">
        <v>2026822</v>
      </c>
      <c r="E17" s="31">
        <v>2039345</v>
      </c>
      <c r="F17" s="31">
        <v>2040268</v>
      </c>
      <c r="G17" s="31">
        <v>1883862</v>
      </c>
      <c r="H17" s="31">
        <v>1881787.2781</v>
      </c>
      <c r="J17" s="18">
        <f t="shared" si="0"/>
        <v>-2074.7219000000041</v>
      </c>
      <c r="K17" s="19">
        <f t="shared" si="1"/>
        <v>-1.1013131004288022E-3</v>
      </c>
      <c r="L17">
        <v>111</v>
      </c>
    </row>
    <row r="18" spans="1:12" x14ac:dyDescent="0.2">
      <c r="A18" s="1" t="s">
        <v>40</v>
      </c>
      <c r="B18" s="13" t="str">
        <f>IF(OR('Average Weekday'!B18=0,'Average Weekday'!B18=""),"",'Average Weekday'!B18)</f>
        <v/>
      </c>
      <c r="C18" s="31">
        <v>3762104</v>
      </c>
      <c r="D18" s="31">
        <v>3629451</v>
      </c>
      <c r="E18" s="31">
        <v>3482998</v>
      </c>
      <c r="F18" s="31">
        <v>3183167</v>
      </c>
      <c r="G18" s="31">
        <v>2894461</v>
      </c>
      <c r="H18" s="31">
        <v>3000185.6379999998</v>
      </c>
      <c r="J18" s="18">
        <f t="shared" si="0"/>
        <v>105724.6379999998</v>
      </c>
      <c r="K18" s="19">
        <f t="shared" si="1"/>
        <v>3.6526537410592093E-2</v>
      </c>
      <c r="L18">
        <v>68</v>
      </c>
    </row>
    <row r="19" spans="1:12" x14ac:dyDescent="0.2">
      <c r="A19" s="1" t="s">
        <v>41</v>
      </c>
      <c r="B19" s="13" t="str">
        <f>IF(OR('Average Weekday'!B19=0,'Average Weekday'!B19=""),"",'Average Weekday'!B19)</f>
        <v/>
      </c>
      <c r="C19" s="31">
        <v>2404421</v>
      </c>
      <c r="D19" s="31">
        <v>2313572</v>
      </c>
      <c r="E19" s="31">
        <v>2184077</v>
      </c>
      <c r="F19" s="31">
        <v>2072869</v>
      </c>
      <c r="G19" s="31">
        <v>1930616</v>
      </c>
      <c r="H19" s="31">
        <v>1845773.2605999999</v>
      </c>
      <c r="J19" s="18">
        <f t="shared" si="0"/>
        <v>-84842.739400000079</v>
      </c>
      <c r="K19" s="19">
        <f t="shared" si="1"/>
        <v>-4.3945942331359567E-2</v>
      </c>
      <c r="L19">
        <v>113</v>
      </c>
    </row>
    <row r="20" spans="1:12" x14ac:dyDescent="0.2">
      <c r="A20" s="1" t="s">
        <v>42</v>
      </c>
      <c r="B20" s="13" t="str">
        <f>IF(OR('Average Weekday'!B20=0,'Average Weekday'!B20=""),"",'Average Weekday'!B20)</f>
        <v/>
      </c>
      <c r="C20" s="31">
        <v>804432</v>
      </c>
      <c r="D20" s="31">
        <v>746676</v>
      </c>
      <c r="E20" s="31">
        <v>753841</v>
      </c>
      <c r="F20" s="31">
        <v>729957</v>
      </c>
      <c r="G20" s="31">
        <v>780514</v>
      </c>
      <c r="H20" s="31">
        <v>815376.79379999998</v>
      </c>
      <c r="J20" s="18">
        <f t="shared" si="0"/>
        <v>34862.793799999985</v>
      </c>
      <c r="K20" s="19">
        <f t="shared" si="1"/>
        <v>4.4666455438339331E-2</v>
      </c>
      <c r="L20">
        <v>152</v>
      </c>
    </row>
    <row r="21" spans="1:12" x14ac:dyDescent="0.2">
      <c r="A21" s="1" t="s">
        <v>43</v>
      </c>
      <c r="B21" s="13" t="str">
        <f>IF(OR('Average Weekday'!B21=0,'Average Weekday'!B21=""),"",'Average Weekday'!B21)</f>
        <v/>
      </c>
      <c r="C21" s="31">
        <v>3412152</v>
      </c>
      <c r="D21" s="31">
        <v>3205785</v>
      </c>
      <c r="E21" s="31">
        <v>3201520</v>
      </c>
      <c r="F21" s="31">
        <v>2850871</v>
      </c>
      <c r="G21" s="31">
        <v>2536122</v>
      </c>
      <c r="H21" s="31">
        <v>2462286.3783</v>
      </c>
      <c r="J21" s="18">
        <f t="shared" si="0"/>
        <v>-73835.621700000018</v>
      </c>
      <c r="K21" s="19">
        <f t="shared" si="1"/>
        <v>-2.9113592208892165E-2</v>
      </c>
      <c r="L21">
        <v>91</v>
      </c>
    </row>
    <row r="22" spans="1:12" x14ac:dyDescent="0.2">
      <c r="A22" s="1" t="s">
        <v>44</v>
      </c>
      <c r="B22" s="13" t="str">
        <f>IF(OR('Average Weekday'!B22=0,'Average Weekday'!B22=""),"",'Average Weekday'!B22)</f>
        <v/>
      </c>
      <c r="C22" s="31">
        <v>3360968</v>
      </c>
      <c r="D22" s="31">
        <v>3161100</v>
      </c>
      <c r="E22" s="31">
        <v>3138875</v>
      </c>
      <c r="F22" s="31">
        <v>2920409</v>
      </c>
      <c r="G22" s="31">
        <v>2683430</v>
      </c>
      <c r="H22" s="31">
        <v>2639105.0847999998</v>
      </c>
      <c r="J22" s="18">
        <f t="shared" si="0"/>
        <v>-44324.915200000163</v>
      </c>
      <c r="K22" s="19">
        <f t="shared" si="1"/>
        <v>-1.6518006879255344E-2</v>
      </c>
      <c r="L22">
        <v>86</v>
      </c>
    </row>
    <row r="23" spans="1:12" x14ac:dyDescent="0.2">
      <c r="A23" s="1" t="s">
        <v>45</v>
      </c>
      <c r="B23" s="13" t="str">
        <f>IF(OR('Average Weekday'!B23=0,'Average Weekday'!B23=""),"",'Average Weekday'!B23)</f>
        <v/>
      </c>
      <c r="C23" s="31">
        <v>797782</v>
      </c>
      <c r="D23" s="31">
        <v>778254</v>
      </c>
      <c r="E23" s="31">
        <v>800063</v>
      </c>
      <c r="F23" s="31">
        <v>792743</v>
      </c>
      <c r="G23" s="31">
        <v>763023</v>
      </c>
      <c r="H23" s="31">
        <v>778809.46160000004</v>
      </c>
      <c r="J23" s="18">
        <f t="shared" si="0"/>
        <v>15786.461600000039</v>
      </c>
      <c r="K23" s="19">
        <f t="shared" si="1"/>
        <v>2.0689365327126494E-2</v>
      </c>
      <c r="L23">
        <v>153</v>
      </c>
    </row>
    <row r="24" spans="1:12" x14ac:dyDescent="0.2">
      <c r="A24" s="30" t="s">
        <v>214</v>
      </c>
      <c r="B24" s="13" t="str">
        <f>IF(OR('Average Weekday'!B24=0,'Average Weekday'!B24=""),"",'Average Weekday'!B24)</f>
        <v/>
      </c>
      <c r="C24" s="31">
        <v>200840</v>
      </c>
      <c r="D24" s="31">
        <v>221464</v>
      </c>
      <c r="E24" s="31">
        <v>249020</v>
      </c>
      <c r="F24" s="31">
        <v>264834</v>
      </c>
      <c r="G24" s="31">
        <v>263192</v>
      </c>
      <c r="H24" s="31">
        <v>300502.99160000001</v>
      </c>
      <c r="J24" s="18">
        <f t="shared" si="0"/>
        <v>37310.991600000008</v>
      </c>
      <c r="K24" s="19">
        <f t="shared" si="1"/>
        <v>0.14176339554393755</v>
      </c>
      <c r="L24">
        <v>170</v>
      </c>
    </row>
    <row r="25" spans="1:12" x14ac:dyDescent="0.2">
      <c r="A25" s="1" t="s">
        <v>46</v>
      </c>
      <c r="B25" s="13" t="str">
        <f>IF(OR('Average Weekday'!B25=0,'Average Weekday'!B25=""),"",'Average Weekday'!B25)</f>
        <v/>
      </c>
      <c r="C25" s="31">
        <v>10735351</v>
      </c>
      <c r="D25" s="31">
        <v>10991667</v>
      </c>
      <c r="E25" s="31">
        <v>10549385</v>
      </c>
      <c r="F25" s="31">
        <v>9894228</v>
      </c>
      <c r="G25" s="31">
        <v>9032220</v>
      </c>
      <c r="H25" s="31">
        <v>8159657.7573999995</v>
      </c>
      <c r="J25" s="18">
        <f t="shared" si="0"/>
        <v>-872562.24260000046</v>
      </c>
      <c r="K25" s="19">
        <f t="shared" si="1"/>
        <v>-9.660551255394581E-2</v>
      </c>
      <c r="L25">
        <v>11</v>
      </c>
    </row>
    <row r="26" spans="1:12" x14ac:dyDescent="0.2">
      <c r="A26" s="1" t="s">
        <v>47</v>
      </c>
      <c r="B26" s="13" t="str">
        <f>IF(OR('Average Weekday'!B26=0,'Average Weekday'!B26=""),"",'Average Weekday'!B26)</f>
        <v/>
      </c>
      <c r="C26" s="31">
        <v>4308571</v>
      </c>
      <c r="D26" s="31">
        <v>4300439</v>
      </c>
      <c r="E26" s="31">
        <v>4205014</v>
      </c>
      <c r="F26" s="31">
        <v>3953330</v>
      </c>
      <c r="G26" s="31">
        <v>3704261</v>
      </c>
      <c r="H26" s="31">
        <v>3562531.3014000002</v>
      </c>
      <c r="J26" s="18">
        <f t="shared" si="0"/>
        <v>-141729.69859999977</v>
      </c>
      <c r="K26" s="19">
        <f t="shared" si="1"/>
        <v>-3.8261261449989557E-2</v>
      </c>
      <c r="L26">
        <v>53</v>
      </c>
    </row>
    <row r="27" spans="1:12" x14ac:dyDescent="0.2">
      <c r="A27" s="1" t="s">
        <v>48</v>
      </c>
      <c r="B27" s="13">
        <f>IF(OR('Average Weekday'!B27=0,'Average Weekday'!B27=""),"",'Average Weekday'!B27)</f>
        <v>2</v>
      </c>
      <c r="C27" s="1">
        <v>308574</v>
      </c>
      <c r="D27" s="1">
        <v>668317</v>
      </c>
      <c r="E27" s="1">
        <v>723190</v>
      </c>
      <c r="F27" s="1">
        <v>797584</v>
      </c>
      <c r="G27" s="1">
        <v>721696</v>
      </c>
      <c r="H27" s="31">
        <v>689457.2317</v>
      </c>
      <c r="J27" s="18">
        <f t="shared" si="0"/>
        <v>-32238.768299999996</v>
      </c>
      <c r="K27" s="19">
        <f t="shared" si="1"/>
        <v>-4.4670842432270645E-2</v>
      </c>
      <c r="L27">
        <v>157</v>
      </c>
    </row>
    <row r="28" spans="1:12" x14ac:dyDescent="0.2">
      <c r="A28" s="1" t="s">
        <v>49</v>
      </c>
      <c r="B28" s="13" t="str">
        <f>IF(OR('Average Weekday'!B28=0,'Average Weekday'!B28=""),"",'Average Weekday'!B28)</f>
        <v/>
      </c>
      <c r="C28" s="31">
        <v>6343682</v>
      </c>
      <c r="D28" s="31">
        <v>6020338</v>
      </c>
      <c r="E28" s="31">
        <v>6012807</v>
      </c>
      <c r="F28" s="31">
        <v>5951980</v>
      </c>
      <c r="G28" s="31">
        <v>5700899</v>
      </c>
      <c r="H28" s="31">
        <v>5275502.2867000001</v>
      </c>
      <c r="J28" s="18">
        <f t="shared" si="0"/>
        <v>-425396.71329999994</v>
      </c>
      <c r="K28" s="19">
        <f t="shared" si="1"/>
        <v>-7.4619233440199509E-2</v>
      </c>
      <c r="L28">
        <v>27</v>
      </c>
    </row>
    <row r="29" spans="1:12" x14ac:dyDescent="0.2">
      <c r="A29" s="1" t="s">
        <v>50</v>
      </c>
      <c r="B29" s="13" t="str">
        <f>IF(OR('Average Weekday'!B29=0,'Average Weekday'!B29=""),"",'Average Weekday'!B29)</f>
        <v/>
      </c>
      <c r="C29" s="31">
        <v>103831</v>
      </c>
      <c r="D29" s="31">
        <v>81627</v>
      </c>
      <c r="E29" s="31">
        <v>82769</v>
      </c>
      <c r="F29" s="31">
        <v>77084</v>
      </c>
      <c r="G29" s="31">
        <v>73841</v>
      </c>
      <c r="H29" s="31">
        <v>73802.999200000006</v>
      </c>
      <c r="J29" s="18">
        <f t="shared" si="0"/>
        <v>-38.000799999994342</v>
      </c>
      <c r="K29" s="19">
        <f t="shared" si="1"/>
        <v>-5.1463008355783835E-4</v>
      </c>
      <c r="L29">
        <v>182</v>
      </c>
    </row>
    <row r="30" spans="1:12" x14ac:dyDescent="0.2">
      <c r="A30" s="1" t="s">
        <v>51</v>
      </c>
      <c r="B30" s="13" t="str">
        <f>IF(OR('Average Weekday'!B30=0,'Average Weekday'!B30=""),"",'Average Weekday'!B30)</f>
        <v/>
      </c>
      <c r="C30" s="31">
        <v>10097943</v>
      </c>
      <c r="D30" s="31">
        <v>9389497</v>
      </c>
      <c r="E30" s="31">
        <v>8873704</v>
      </c>
      <c r="F30" s="31">
        <v>8113663</v>
      </c>
      <c r="G30" s="31">
        <v>7509840</v>
      </c>
      <c r="H30" s="31">
        <v>7398022.7286999999</v>
      </c>
      <c r="J30" s="18">
        <f t="shared" si="0"/>
        <v>-111817.27130000014</v>
      </c>
      <c r="K30" s="19">
        <f t="shared" si="1"/>
        <v>-1.4889434568512796E-2</v>
      </c>
      <c r="L30">
        <v>12</v>
      </c>
    </row>
    <row r="31" spans="1:12" x14ac:dyDescent="0.2">
      <c r="A31" s="1" t="s">
        <v>52</v>
      </c>
      <c r="B31" s="13" t="str">
        <f>IF(OR('Average Weekday'!B31=0,'Average Weekday'!B31=""),"",'Average Weekday'!B31)</f>
        <v/>
      </c>
      <c r="C31" s="31">
        <v>1391807</v>
      </c>
      <c r="D31" s="31">
        <v>1323272</v>
      </c>
      <c r="E31" s="31">
        <v>1276193</v>
      </c>
      <c r="F31" s="31">
        <v>1183572</v>
      </c>
      <c r="G31" s="31">
        <v>1076953</v>
      </c>
      <c r="H31" s="31">
        <v>905968.13899999997</v>
      </c>
      <c r="J31" s="18">
        <f t="shared" si="0"/>
        <v>-170984.86100000003</v>
      </c>
      <c r="K31" s="19">
        <f t="shared" si="1"/>
        <v>-0.15876724518154464</v>
      </c>
      <c r="L31">
        <v>151</v>
      </c>
    </row>
    <row r="32" spans="1:12" x14ac:dyDescent="0.2">
      <c r="A32" s="1" t="s">
        <v>53</v>
      </c>
      <c r="B32" s="13" t="str">
        <f>IF(OR('Average Weekday'!B32=0,'Average Weekday'!B32=""),"",'Average Weekday'!B32)</f>
        <v/>
      </c>
      <c r="C32" s="31">
        <v>3488307</v>
      </c>
      <c r="D32" s="31">
        <v>3339920</v>
      </c>
      <c r="E32" s="31">
        <v>3322487</v>
      </c>
      <c r="F32" s="31">
        <v>3099517</v>
      </c>
      <c r="G32" s="31">
        <v>2952509</v>
      </c>
      <c r="H32" s="31">
        <v>2910220.1997000002</v>
      </c>
      <c r="J32" s="18">
        <f t="shared" si="0"/>
        <v>-42288.80029999977</v>
      </c>
      <c r="K32" s="19">
        <f t="shared" si="1"/>
        <v>-1.4323004705489389E-2</v>
      </c>
      <c r="L32">
        <v>71</v>
      </c>
    </row>
    <row r="33" spans="1:12" x14ac:dyDescent="0.2">
      <c r="A33" s="30" t="s">
        <v>217</v>
      </c>
      <c r="B33" s="13" t="str">
        <f>IF(OR('Average Weekday'!B33=0,'Average Weekday'!B33=""),"",'Average Weekday'!B33)</f>
        <v/>
      </c>
      <c r="C33" s="31">
        <v>11581754</v>
      </c>
      <c r="D33" s="31">
        <v>11869056</v>
      </c>
      <c r="E33" s="31">
        <v>11955645</v>
      </c>
      <c r="F33" s="31">
        <v>11137237</v>
      </c>
      <c r="G33" s="31">
        <v>10359872</v>
      </c>
      <c r="H33" s="31">
        <v>10079995.3796</v>
      </c>
      <c r="J33" s="18">
        <f t="shared" si="0"/>
        <v>-279876.62040000036</v>
      </c>
      <c r="K33" s="19">
        <f t="shared" si="1"/>
        <v>-2.7015451580868988E-2</v>
      </c>
      <c r="L33">
        <v>5</v>
      </c>
    </row>
    <row r="34" spans="1:12" x14ac:dyDescent="0.2">
      <c r="A34" s="1" t="s">
        <v>54</v>
      </c>
      <c r="B34" s="13" t="str">
        <f>IF(OR('Average Weekday'!B34=0,'Average Weekday'!B34=""),"",'Average Weekday'!B34)</f>
        <v/>
      </c>
      <c r="C34" s="31">
        <v>2137207</v>
      </c>
      <c r="D34" s="31">
        <v>1967141</v>
      </c>
      <c r="E34" s="31">
        <v>1911481</v>
      </c>
      <c r="F34" s="31">
        <v>1739625</v>
      </c>
      <c r="G34" s="31">
        <v>1562808</v>
      </c>
      <c r="H34" s="31">
        <v>1515750.0416000001</v>
      </c>
      <c r="J34" s="18">
        <f t="shared" si="0"/>
        <v>-47057.958399999887</v>
      </c>
      <c r="K34" s="19">
        <f t="shared" si="1"/>
        <v>-3.0111157864561665E-2</v>
      </c>
      <c r="L34">
        <v>129</v>
      </c>
    </row>
    <row r="35" spans="1:12" x14ac:dyDescent="0.2">
      <c r="A35" s="33" t="s">
        <v>226</v>
      </c>
      <c r="B35" s="13">
        <f>IF(OR('Average Weekday'!B35=0,'Average Weekday'!B35=""),"",'Average Weekday'!B35)</f>
        <v>7</v>
      </c>
      <c r="C35" s="31">
        <v>15122138</v>
      </c>
      <c r="D35" s="31">
        <v>14471998</v>
      </c>
      <c r="E35" s="31">
        <v>14076206</v>
      </c>
      <c r="F35" s="31">
        <v>13483536</v>
      </c>
      <c r="G35" s="31">
        <v>12438729</v>
      </c>
      <c r="H35" s="31">
        <v>11916793.286599999</v>
      </c>
      <c r="J35" s="18">
        <f t="shared" si="0"/>
        <v>-521935.71340000071</v>
      </c>
      <c r="K35" s="19">
        <f t="shared" si="1"/>
        <v>-4.196053418319514E-2</v>
      </c>
      <c r="L35">
        <v>3</v>
      </c>
    </row>
    <row r="36" spans="1:12" x14ac:dyDescent="0.2">
      <c r="A36" s="1" t="s">
        <v>55</v>
      </c>
      <c r="B36" s="13" t="str">
        <f>IF(OR('Average Weekday'!B36=0,'Average Weekday'!B36=""),"",'Average Weekday'!B36)</f>
        <v/>
      </c>
      <c r="C36" s="31">
        <v>3535813</v>
      </c>
      <c r="D36" s="31">
        <v>3422406</v>
      </c>
      <c r="E36" s="31">
        <v>3355809</v>
      </c>
      <c r="F36" s="31">
        <v>3038000</v>
      </c>
      <c r="G36" s="31">
        <v>2941136</v>
      </c>
      <c r="H36" s="31">
        <v>2867331.8267999999</v>
      </c>
      <c r="J36" s="18">
        <f t="shared" si="0"/>
        <v>-73804.173200000077</v>
      </c>
      <c r="K36" s="19">
        <f t="shared" si="1"/>
        <v>-2.5093764178195119E-2</v>
      </c>
      <c r="L36">
        <v>72</v>
      </c>
    </row>
    <row r="37" spans="1:12" x14ac:dyDescent="0.2">
      <c r="A37" s="1" t="s">
        <v>56</v>
      </c>
      <c r="B37" s="13" t="str">
        <f>IF(OR('Average Weekday'!B37=0,'Average Weekday'!B37=""),"",'Average Weekday'!B37)</f>
        <v/>
      </c>
      <c r="C37" s="31">
        <v>1253743</v>
      </c>
      <c r="D37" s="31">
        <v>1188482</v>
      </c>
      <c r="E37" s="31">
        <v>1218214</v>
      </c>
      <c r="F37" s="31">
        <v>1177264</v>
      </c>
      <c r="G37" s="31">
        <v>1121161</v>
      </c>
      <c r="H37" s="31">
        <v>1084810.6971</v>
      </c>
      <c r="J37" s="18">
        <f t="shared" si="0"/>
        <v>-36350.30290000001</v>
      </c>
      <c r="K37" s="19">
        <f t="shared" si="1"/>
        <v>-3.2422018693122584E-2</v>
      </c>
      <c r="L37">
        <v>143</v>
      </c>
    </row>
    <row r="38" spans="1:12" x14ac:dyDescent="0.2">
      <c r="A38" s="1" t="s">
        <v>57</v>
      </c>
      <c r="B38" s="13" t="str">
        <f>IF(OR('Average Weekday'!B38=0,'Average Weekday'!B38=""),"",'Average Weekday'!B38)</f>
        <v/>
      </c>
      <c r="C38" s="31">
        <v>4080771</v>
      </c>
      <c r="D38" s="31">
        <v>3914673</v>
      </c>
      <c r="E38" s="31">
        <v>3820896</v>
      </c>
      <c r="F38" s="31">
        <v>3573281</v>
      </c>
      <c r="G38" s="31">
        <v>3326248</v>
      </c>
      <c r="H38" s="31">
        <v>3280412.4635000001</v>
      </c>
      <c r="J38" s="18">
        <f t="shared" si="0"/>
        <v>-45835.536499999929</v>
      </c>
      <c r="K38" s="19">
        <f t="shared" si="1"/>
        <v>-1.3779951615153148E-2</v>
      </c>
      <c r="L38">
        <v>58</v>
      </c>
    </row>
    <row r="39" spans="1:12" x14ac:dyDescent="0.2">
      <c r="A39" s="1" t="s">
        <v>58</v>
      </c>
      <c r="B39" s="13" t="str">
        <f>IF(OR('Average Weekday'!B39=0,'Average Weekday'!B39=""),"",'Average Weekday'!B39)</f>
        <v/>
      </c>
      <c r="C39" s="31">
        <v>3972027</v>
      </c>
      <c r="D39" s="31">
        <v>3931492</v>
      </c>
      <c r="E39" s="31">
        <v>3922470</v>
      </c>
      <c r="F39" s="31">
        <v>3579984</v>
      </c>
      <c r="G39" s="31">
        <v>3179719</v>
      </c>
      <c r="H39" s="31">
        <v>2987638.7182</v>
      </c>
      <c r="J39" s="18">
        <f t="shared" si="0"/>
        <v>-192080.2818</v>
      </c>
      <c r="K39" s="19">
        <f t="shared" si="1"/>
        <v>-6.0407942274144352E-2</v>
      </c>
      <c r="L39">
        <v>69</v>
      </c>
    </row>
    <row r="40" spans="1:12" x14ac:dyDescent="0.2">
      <c r="A40" s="1" t="s">
        <v>59</v>
      </c>
      <c r="B40" s="13" t="str">
        <f>IF(OR('Average Weekday'!B40=0,'Average Weekday'!B40=""),"",'Average Weekday'!B40)</f>
        <v/>
      </c>
      <c r="C40" s="31">
        <v>3564148</v>
      </c>
      <c r="D40" s="31">
        <v>3392392</v>
      </c>
      <c r="E40" s="31">
        <v>3238517</v>
      </c>
      <c r="F40" s="31">
        <v>2968079</v>
      </c>
      <c r="G40" s="31">
        <v>2830465</v>
      </c>
      <c r="H40" s="31">
        <v>2658270.7448999998</v>
      </c>
      <c r="J40" s="18">
        <f t="shared" si="0"/>
        <v>-172194.25510000018</v>
      </c>
      <c r="K40" s="19">
        <f t="shared" si="1"/>
        <v>-6.0836030510887852E-2</v>
      </c>
      <c r="L40">
        <v>83</v>
      </c>
    </row>
    <row r="41" spans="1:12" x14ac:dyDescent="0.2">
      <c r="A41" s="1" t="s">
        <v>60</v>
      </c>
      <c r="B41" s="13" t="str">
        <f>IF(OR('Average Weekday'!B41=0,'Average Weekday'!B41=""),"",'Average Weekday'!B41)</f>
        <v/>
      </c>
      <c r="C41" s="31">
        <v>2195481</v>
      </c>
      <c r="D41" s="31">
        <v>2215467</v>
      </c>
      <c r="E41" s="31">
        <v>2293279</v>
      </c>
      <c r="F41" s="31">
        <v>2232469</v>
      </c>
      <c r="G41" s="31">
        <v>2170438</v>
      </c>
      <c r="H41" s="31">
        <v>2181338.0224000001</v>
      </c>
      <c r="J41" s="18">
        <f t="shared" si="0"/>
        <v>10900.022400000133</v>
      </c>
      <c r="K41" s="19">
        <f t="shared" si="1"/>
        <v>5.0220381323954578E-3</v>
      </c>
      <c r="L41">
        <v>101</v>
      </c>
    </row>
    <row r="42" spans="1:12" x14ac:dyDescent="0.2">
      <c r="A42" s="1" t="s">
        <v>61</v>
      </c>
      <c r="B42" s="13" t="str">
        <f>IF(OR('Average Weekday'!B42=0,'Average Weekday'!B42=""),"",'Average Weekday'!B42)</f>
        <v/>
      </c>
      <c r="C42" s="31">
        <v>3307254</v>
      </c>
      <c r="D42" s="31">
        <v>3107982</v>
      </c>
      <c r="E42" s="31">
        <v>3125722</v>
      </c>
      <c r="F42" s="31">
        <v>2953622</v>
      </c>
      <c r="G42" s="31">
        <v>2628625</v>
      </c>
      <c r="H42" s="31">
        <v>2572393.0924999998</v>
      </c>
      <c r="J42" s="18">
        <f t="shared" si="0"/>
        <v>-56231.907500000205</v>
      </c>
      <c r="K42" s="19">
        <f t="shared" si="1"/>
        <v>-2.1392137524371184E-2</v>
      </c>
      <c r="L42">
        <v>89</v>
      </c>
    </row>
    <row r="43" spans="1:12" x14ac:dyDescent="0.2">
      <c r="A43" s="1" t="s">
        <v>62</v>
      </c>
      <c r="B43" s="13" t="str">
        <f>IF(OR('Average Weekday'!B43=0,'Average Weekday'!B43=""),"",'Average Weekday'!B43)</f>
        <v/>
      </c>
      <c r="C43" s="31">
        <v>3341623</v>
      </c>
      <c r="D43" s="31">
        <v>3255904</v>
      </c>
      <c r="E43" s="31">
        <v>3166260</v>
      </c>
      <c r="F43" s="31">
        <v>2968941</v>
      </c>
      <c r="G43" s="31">
        <v>2821677</v>
      </c>
      <c r="H43" s="31">
        <v>2691497.7894000001</v>
      </c>
      <c r="J43" s="18">
        <f t="shared" si="0"/>
        <v>-130179.21059999987</v>
      </c>
      <c r="K43" s="19">
        <f t="shared" si="1"/>
        <v>-4.6135404796509266E-2</v>
      </c>
      <c r="L43">
        <v>81</v>
      </c>
    </row>
    <row r="44" spans="1:12" x14ac:dyDescent="0.2">
      <c r="A44" s="1" t="s">
        <v>63</v>
      </c>
      <c r="B44" s="13" t="str">
        <f>IF(OR('Average Weekday'!B44=0,'Average Weekday'!B44=""),"",'Average Weekday'!B44)</f>
        <v/>
      </c>
      <c r="C44" s="31">
        <v>3070439</v>
      </c>
      <c r="D44" s="31">
        <v>2757493</v>
      </c>
      <c r="E44" s="31">
        <v>2544178</v>
      </c>
      <c r="F44" s="31">
        <v>2381003</v>
      </c>
      <c r="G44" s="31">
        <v>2236742</v>
      </c>
      <c r="H44" s="31">
        <v>2206548.9687999999</v>
      </c>
      <c r="J44" s="18">
        <f t="shared" si="0"/>
        <v>-30193.031200000085</v>
      </c>
      <c r="K44" s="19">
        <f t="shared" si="1"/>
        <v>-1.3498665112024581E-2</v>
      </c>
      <c r="L44">
        <v>100</v>
      </c>
    </row>
    <row r="45" spans="1:12" x14ac:dyDescent="0.2">
      <c r="A45" s="1" t="s">
        <v>64</v>
      </c>
      <c r="B45" s="13" t="str">
        <f>IF(OR('Average Weekday'!B45=0,'Average Weekday'!B45=""),"",'Average Weekday'!B45)</f>
        <v/>
      </c>
      <c r="C45" s="31">
        <v>4163642</v>
      </c>
      <c r="D45" s="31">
        <v>4027434</v>
      </c>
      <c r="E45" s="31">
        <v>3958153</v>
      </c>
      <c r="F45" s="31">
        <v>4132750</v>
      </c>
      <c r="G45" s="31">
        <v>3848405</v>
      </c>
      <c r="H45" s="31">
        <v>3807497.3903999999</v>
      </c>
      <c r="J45" s="18">
        <f t="shared" si="0"/>
        <v>-40907.609600000083</v>
      </c>
      <c r="K45" s="19">
        <f t="shared" si="1"/>
        <v>-1.062975689928687E-2</v>
      </c>
      <c r="L45">
        <v>46</v>
      </c>
    </row>
    <row r="46" spans="1:12" x14ac:dyDescent="0.2">
      <c r="A46" s="1" t="s">
        <v>65</v>
      </c>
      <c r="B46" s="13" t="str">
        <f>IF(OR('Average Weekday'!B46=0,'Average Weekday'!B46=""),"",'Average Weekday'!B46)</f>
        <v/>
      </c>
      <c r="C46" s="31">
        <v>1774309</v>
      </c>
      <c r="D46" s="31">
        <v>1821555</v>
      </c>
      <c r="E46" s="31">
        <v>1867052</v>
      </c>
      <c r="F46" s="31">
        <v>1728174</v>
      </c>
      <c r="G46" s="31">
        <v>1786555</v>
      </c>
      <c r="H46" s="31">
        <v>1781319.0676</v>
      </c>
      <c r="J46" s="18">
        <f t="shared" si="0"/>
        <v>-5235.9324000000488</v>
      </c>
      <c r="K46" s="19">
        <f t="shared" si="1"/>
        <v>-2.9307423505014114E-3</v>
      </c>
      <c r="L46">
        <v>116</v>
      </c>
    </row>
    <row r="47" spans="1:12" x14ac:dyDescent="0.2">
      <c r="A47" s="1" t="s">
        <v>66</v>
      </c>
      <c r="B47" s="13" t="str">
        <f>IF(OR('Average Weekday'!B47=0,'Average Weekday'!B47=""),"",'Average Weekday'!B47)</f>
        <v/>
      </c>
      <c r="C47" s="31">
        <v>1147108</v>
      </c>
      <c r="D47" s="31">
        <v>1069680</v>
      </c>
      <c r="E47" s="31">
        <v>1067798</v>
      </c>
      <c r="F47" s="31">
        <v>995554</v>
      </c>
      <c r="G47" s="31">
        <v>897457</v>
      </c>
      <c r="H47" s="31">
        <v>1056493.06</v>
      </c>
      <c r="J47" s="18">
        <f t="shared" si="0"/>
        <v>159036.06000000006</v>
      </c>
      <c r="K47" s="19">
        <f t="shared" si="1"/>
        <v>0.17720744280784489</v>
      </c>
      <c r="L47">
        <v>145</v>
      </c>
    </row>
    <row r="48" spans="1:12" x14ac:dyDescent="0.2">
      <c r="A48" s="1" t="s">
        <v>67</v>
      </c>
      <c r="B48" s="13" t="str">
        <f>IF(OR('Average Weekday'!B48=0,'Average Weekday'!B48=""),"",'Average Weekday'!B48)</f>
        <v/>
      </c>
      <c r="C48" s="31">
        <v>1340776</v>
      </c>
      <c r="D48" s="31">
        <v>1315946</v>
      </c>
      <c r="E48" s="31">
        <v>1310768</v>
      </c>
      <c r="F48" s="31">
        <v>1310269</v>
      </c>
      <c r="G48" s="31">
        <v>1286879</v>
      </c>
      <c r="H48" s="31">
        <v>1332464.2520999999</v>
      </c>
      <c r="J48" s="18">
        <f t="shared" si="0"/>
        <v>45585.252099999925</v>
      </c>
      <c r="K48" s="19">
        <f t="shared" si="1"/>
        <v>3.5423106679027261E-2</v>
      </c>
      <c r="L48">
        <v>134</v>
      </c>
    </row>
    <row r="49" spans="1:12" x14ac:dyDescent="0.2">
      <c r="A49" s="1" t="s">
        <v>68</v>
      </c>
      <c r="B49" s="13" t="str">
        <f>IF(OR('Average Weekday'!B49=0,'Average Weekday'!B49=""),"",'Average Weekday'!B49)</f>
        <v/>
      </c>
      <c r="C49" s="31">
        <v>4971956</v>
      </c>
      <c r="D49" s="31">
        <v>4690774</v>
      </c>
      <c r="E49" s="31">
        <v>4674233</v>
      </c>
      <c r="F49" s="31">
        <v>4455505</v>
      </c>
      <c r="G49" s="31">
        <v>4153203</v>
      </c>
      <c r="H49" s="31">
        <v>4030559.4863999998</v>
      </c>
      <c r="J49" s="18">
        <f t="shared" si="0"/>
        <v>-122643.51360000018</v>
      </c>
      <c r="K49" s="19">
        <f t="shared" si="1"/>
        <v>-2.9529862518157715E-2</v>
      </c>
      <c r="L49">
        <v>42</v>
      </c>
    </row>
    <row r="50" spans="1:12" x14ac:dyDescent="0.2">
      <c r="A50" s="1" t="s">
        <v>69</v>
      </c>
      <c r="B50" s="13" t="str">
        <f>IF(OR('Average Weekday'!B50=0,'Average Weekday'!B50=""),"",'Average Weekday'!B50)</f>
        <v/>
      </c>
      <c r="C50" s="31">
        <v>1175730</v>
      </c>
      <c r="D50" s="31">
        <v>1171237</v>
      </c>
      <c r="E50" s="31">
        <v>1236017</v>
      </c>
      <c r="F50" s="31">
        <v>1258471</v>
      </c>
      <c r="G50" s="31">
        <v>1211411</v>
      </c>
      <c r="H50" s="31">
        <v>1267965.7071</v>
      </c>
      <c r="J50" s="18">
        <f t="shared" si="0"/>
        <v>56554.7071</v>
      </c>
      <c r="K50" s="19">
        <f t="shared" si="1"/>
        <v>4.6684987258659529E-2</v>
      </c>
      <c r="L50">
        <v>135</v>
      </c>
    </row>
    <row r="51" spans="1:12" x14ac:dyDescent="0.2">
      <c r="A51" s="1" t="s">
        <v>70</v>
      </c>
      <c r="B51" s="13" t="str">
        <f>IF(OR('Average Weekday'!B51=0,'Average Weekday'!B51=""),"",'Average Weekday'!B51)</f>
        <v/>
      </c>
      <c r="C51" s="31">
        <v>1712352</v>
      </c>
      <c r="D51" s="31">
        <v>1738072</v>
      </c>
      <c r="E51" s="31">
        <v>1903421</v>
      </c>
      <c r="F51" s="31">
        <v>2015298</v>
      </c>
      <c r="G51" s="31">
        <v>2121010</v>
      </c>
      <c r="H51" s="31">
        <v>2262913.1327999998</v>
      </c>
      <c r="J51" s="18">
        <f t="shared" si="0"/>
        <v>141903.13279999979</v>
      </c>
      <c r="K51" s="19">
        <f t="shared" si="1"/>
        <v>6.690356613122983E-2</v>
      </c>
      <c r="L51">
        <v>98</v>
      </c>
    </row>
    <row r="52" spans="1:12" x14ac:dyDescent="0.2">
      <c r="A52" s="1" t="s">
        <v>71</v>
      </c>
      <c r="B52" s="13" t="str">
        <f>IF(OR('Average Weekday'!B52=0,'Average Weekday'!B52=""),"",'Average Weekday'!B52)</f>
        <v/>
      </c>
      <c r="C52" s="31">
        <v>1417360</v>
      </c>
      <c r="D52" s="31">
        <v>1364028</v>
      </c>
      <c r="E52" s="31">
        <v>1300632</v>
      </c>
      <c r="F52" s="31">
        <v>1207791</v>
      </c>
      <c r="G52" s="31">
        <v>1115758</v>
      </c>
      <c r="H52" s="31">
        <v>1035898.7524999999</v>
      </c>
      <c r="J52" s="18">
        <f t="shared" si="0"/>
        <v>-79859.247500000056</v>
      </c>
      <c r="K52" s="19">
        <f t="shared" si="1"/>
        <v>-7.1573986025643604E-2</v>
      </c>
      <c r="L52">
        <v>146</v>
      </c>
    </row>
    <row r="53" spans="1:12" x14ac:dyDescent="0.2">
      <c r="A53" s="1" t="s">
        <v>240</v>
      </c>
      <c r="B53" s="13">
        <f>IF(OR('Average Weekday'!B53=0,'Average Weekday'!B53=""),"",'Average Weekday'!B53)</f>
        <v>13</v>
      </c>
      <c r="C53" s="31">
        <v>8749097</v>
      </c>
      <c r="D53" s="31">
        <v>8739192</v>
      </c>
      <c r="E53" s="31">
        <v>8709875</v>
      </c>
      <c r="F53" s="31">
        <v>8287330</v>
      </c>
      <c r="G53" s="31">
        <v>7851411</v>
      </c>
      <c r="H53" s="31">
        <v>8340460.0259999996</v>
      </c>
      <c r="J53" s="18">
        <f t="shared" si="0"/>
        <v>489049.02599999961</v>
      </c>
      <c r="K53" s="19">
        <f t="shared" si="1"/>
        <v>6.228804300271628E-2</v>
      </c>
      <c r="L53">
        <v>9</v>
      </c>
    </row>
    <row r="54" spans="1:12" x14ac:dyDescent="0.2">
      <c r="A54" s="1" t="s">
        <v>72</v>
      </c>
      <c r="B54" s="13" t="str">
        <f>IF(OR('Average Weekday'!B54=0,'Average Weekday'!B54=""),"",'Average Weekday'!B54)</f>
        <v/>
      </c>
      <c r="C54" s="31">
        <v>2835811</v>
      </c>
      <c r="D54" s="31">
        <v>2767094</v>
      </c>
      <c r="E54" s="31">
        <v>2642130</v>
      </c>
      <c r="F54" s="31">
        <v>2481148</v>
      </c>
      <c r="G54" s="31">
        <v>2243534</v>
      </c>
      <c r="H54" s="31">
        <v>2113149.3012000001</v>
      </c>
      <c r="J54" s="18">
        <f t="shared" si="0"/>
        <v>-130384.6987999999</v>
      </c>
      <c r="K54" s="19">
        <f t="shared" si="1"/>
        <v>-5.8115766821452183E-2</v>
      </c>
      <c r="L54">
        <v>103</v>
      </c>
    </row>
    <row r="55" spans="1:12" x14ac:dyDescent="0.2">
      <c r="A55" s="30" t="s">
        <v>215</v>
      </c>
      <c r="B55" s="13" t="str">
        <f>IF(OR('Average Weekday'!B55=0,'Average Weekday'!B55=""),"",'Average Weekday'!B55)</f>
        <v/>
      </c>
      <c r="C55" s="31">
        <v>142078</v>
      </c>
      <c r="D55" s="31">
        <v>168629</v>
      </c>
      <c r="E55" s="31">
        <v>170923</v>
      </c>
      <c r="F55" s="31">
        <v>156548</v>
      </c>
      <c r="G55" s="31">
        <v>154051</v>
      </c>
      <c r="H55" s="31">
        <v>145485.63250000001</v>
      </c>
      <c r="J55" s="18">
        <f t="shared" si="0"/>
        <v>-8565.367499999993</v>
      </c>
      <c r="K55" s="19">
        <f t="shared" si="1"/>
        <v>-5.5600856209956397E-2</v>
      </c>
      <c r="L55">
        <v>179</v>
      </c>
    </row>
    <row r="56" spans="1:12" x14ac:dyDescent="0.2">
      <c r="A56" s="1" t="s">
        <v>1</v>
      </c>
      <c r="B56" s="13" t="str">
        <f>IF(OR('Average Weekday'!B56=0,'Average Weekday'!B56=""),"",'Average Weekday'!B56)</f>
        <v/>
      </c>
      <c r="C56" s="31">
        <v>90758</v>
      </c>
      <c r="D56" s="31">
        <v>109317</v>
      </c>
      <c r="E56" s="31">
        <v>137573</v>
      </c>
      <c r="F56" s="31">
        <v>121855</v>
      </c>
      <c r="G56" s="31">
        <v>222421</v>
      </c>
      <c r="H56" s="31">
        <v>796296.44709999999</v>
      </c>
      <c r="J56" s="18"/>
      <c r="K56" s="19"/>
      <c r="L56"/>
    </row>
    <row r="57" spans="1:12" s="5" customFormat="1" x14ac:dyDescent="0.2">
      <c r="A57" s="3" t="s">
        <v>5</v>
      </c>
      <c r="B57" s="13" t="str">
        <f>IF(OR('Average Weekday'!B57=0,'Average Weekday'!B57=""),"",'Average Weekday'!B57)</f>
        <v/>
      </c>
      <c r="C57" s="3">
        <f t="shared" ref="C57:H57" si="2">SUM(C4:C56)</f>
        <v>198388104</v>
      </c>
      <c r="D57" s="3">
        <f t="shared" si="2"/>
        <v>194539255</v>
      </c>
      <c r="E57" s="3">
        <f t="shared" ref="E57:F57" si="3">SUM(E4:E56)</f>
        <v>192955942</v>
      </c>
      <c r="F57" s="3">
        <f t="shared" si="3"/>
        <v>182711617</v>
      </c>
      <c r="G57" s="3">
        <f t="shared" si="2"/>
        <v>171066596</v>
      </c>
      <c r="H57" s="3">
        <f t="shared" si="2"/>
        <v>167437917.24820003</v>
      </c>
      <c r="I57" s="3"/>
      <c r="J57" s="20">
        <f t="shared" si="0"/>
        <v>-3628678.7517999709</v>
      </c>
      <c r="K57" s="21">
        <f t="shared" si="1"/>
        <v>-2.1212082526035479E-2</v>
      </c>
      <c r="L57"/>
    </row>
    <row r="58" spans="1:12" x14ac:dyDescent="0.2">
      <c r="B58" s="13" t="str">
        <f>IF(OR('Average Weekday'!B58=0,'Average Weekday'!B58=""),"",'Average Weekday'!B58)</f>
        <v/>
      </c>
      <c r="H58" s="31"/>
      <c r="J58" s="18" t="str">
        <f t="shared" si="0"/>
        <v/>
      </c>
      <c r="K58" s="19" t="str">
        <f t="shared" si="1"/>
        <v/>
      </c>
      <c r="L58"/>
    </row>
    <row r="59" spans="1:12" x14ac:dyDescent="0.2">
      <c r="A59" s="1" t="s">
        <v>180</v>
      </c>
      <c r="B59" s="13" t="str">
        <f>IF(OR('Average Weekday'!B59=0,'Average Weekday'!B59=""),"",'Average Weekday'!B59)</f>
        <v/>
      </c>
      <c r="C59" s="31">
        <v>12290780</v>
      </c>
      <c r="D59" s="31">
        <v>11828465</v>
      </c>
      <c r="E59" s="31">
        <v>11225151</v>
      </c>
      <c r="F59" s="31">
        <v>10362871</v>
      </c>
      <c r="G59" s="31">
        <v>9481752</v>
      </c>
      <c r="H59" s="31">
        <v>8683442.6776000001</v>
      </c>
      <c r="J59" s="18">
        <f t="shared" si="0"/>
        <v>-798309.32239999995</v>
      </c>
      <c r="K59" s="19">
        <f t="shared" si="1"/>
        <v>-8.4194284178704518E-2</v>
      </c>
      <c r="L59">
        <v>8</v>
      </c>
    </row>
    <row r="60" spans="1:12" x14ac:dyDescent="0.2">
      <c r="A60" s="1" t="s">
        <v>181</v>
      </c>
      <c r="B60" s="13" t="str">
        <f>IF(OR('Average Weekday'!B60=0,'Average Weekday'!B60=""),"",'Average Weekday'!B60)</f>
        <v/>
      </c>
      <c r="C60" s="31">
        <v>4935305</v>
      </c>
      <c r="D60" s="31">
        <v>4867130</v>
      </c>
      <c r="E60" s="31">
        <v>4828066</v>
      </c>
      <c r="F60" s="31">
        <v>4593248</v>
      </c>
      <c r="G60" s="31">
        <v>4107295</v>
      </c>
      <c r="H60" s="31">
        <v>3713026.5787</v>
      </c>
      <c r="J60" s="18">
        <f t="shared" si="0"/>
        <v>-394268.42130000005</v>
      </c>
      <c r="K60" s="19">
        <f t="shared" si="1"/>
        <v>-9.5992233647692715E-2</v>
      </c>
      <c r="L60">
        <v>48</v>
      </c>
    </row>
    <row r="61" spans="1:12" x14ac:dyDescent="0.2">
      <c r="A61" s="1" t="s">
        <v>182</v>
      </c>
      <c r="B61" s="13" t="str">
        <f>IF(OR('Average Weekday'!B61=0,'Average Weekday'!B61=""),"",'Average Weekday'!B61)</f>
        <v/>
      </c>
      <c r="C61" s="31">
        <v>4015559</v>
      </c>
      <c r="D61" s="31">
        <v>3710380</v>
      </c>
      <c r="E61" s="31">
        <v>3611853</v>
      </c>
      <c r="F61" s="31">
        <v>3161854</v>
      </c>
      <c r="G61" s="31">
        <v>2923564</v>
      </c>
      <c r="H61" s="31">
        <v>2722572.7755</v>
      </c>
      <c r="J61" s="18">
        <f t="shared" si="0"/>
        <v>-200991.22450000001</v>
      </c>
      <c r="K61" s="19">
        <f t="shared" si="1"/>
        <v>-6.8748700045560829E-2</v>
      </c>
      <c r="L61">
        <v>78</v>
      </c>
    </row>
    <row r="62" spans="1:12" x14ac:dyDescent="0.2">
      <c r="A62" s="1" t="s">
        <v>183</v>
      </c>
      <c r="B62" s="13" t="str">
        <f>IF(OR('Average Weekday'!B62=0,'Average Weekday'!B62=""),"",'Average Weekday'!B62)</f>
        <v/>
      </c>
      <c r="C62" s="31">
        <v>3820839</v>
      </c>
      <c r="D62" s="31">
        <v>3651536</v>
      </c>
      <c r="E62" s="31">
        <v>3479286</v>
      </c>
      <c r="F62" s="31">
        <v>3224416</v>
      </c>
      <c r="G62" s="31">
        <v>2898997</v>
      </c>
      <c r="H62" s="31">
        <v>2841911.0794000002</v>
      </c>
      <c r="J62" s="18">
        <f t="shared" si="0"/>
        <v>-57085.920599999838</v>
      </c>
      <c r="K62" s="19">
        <f t="shared" si="1"/>
        <v>-1.9691610788144947E-2</v>
      </c>
      <c r="L62">
        <v>74</v>
      </c>
    </row>
    <row r="63" spans="1:12" x14ac:dyDescent="0.2">
      <c r="A63" s="1" t="s">
        <v>231</v>
      </c>
      <c r="B63" s="13">
        <f>IF(OR('Average Weekday'!B63=0,'Average Weekday'!B63=""),"",'Average Weekday'!B63)</f>
        <v>11</v>
      </c>
      <c r="C63" s="31">
        <v>7556781</v>
      </c>
      <c r="D63" s="31">
        <v>7580561</v>
      </c>
      <c r="E63" s="31">
        <v>7309635</v>
      </c>
      <c r="F63" s="31">
        <v>7011484</v>
      </c>
      <c r="G63" s="31">
        <v>7042006</v>
      </c>
      <c r="H63" s="31">
        <v>6717755.3561000004</v>
      </c>
      <c r="J63" s="18">
        <f t="shared" si="0"/>
        <v>-324250.64389999956</v>
      </c>
      <c r="K63" s="19">
        <f t="shared" si="1"/>
        <v>-4.6045209830835071E-2</v>
      </c>
      <c r="L63">
        <v>18</v>
      </c>
    </row>
    <row r="64" spans="1:12" x14ac:dyDescent="0.2">
      <c r="A64" s="1" t="s">
        <v>184</v>
      </c>
      <c r="B64" s="13" t="str">
        <f>IF(OR('Average Weekday'!B64=0,'Average Weekday'!B64=""),"",'Average Weekday'!B64)</f>
        <v/>
      </c>
      <c r="C64" s="31">
        <v>4456088</v>
      </c>
      <c r="D64" s="31">
        <v>4393294</v>
      </c>
      <c r="E64" s="31">
        <v>4394175</v>
      </c>
      <c r="F64" s="31">
        <v>4353649</v>
      </c>
      <c r="G64" s="31">
        <v>4259318</v>
      </c>
      <c r="H64" s="31">
        <v>4318800.3411999997</v>
      </c>
      <c r="J64" s="18">
        <f t="shared" si="0"/>
        <v>59482.341199999675</v>
      </c>
      <c r="K64" s="19">
        <f t="shared" si="1"/>
        <v>1.396522663956992E-2</v>
      </c>
      <c r="L64">
        <v>35</v>
      </c>
    </row>
    <row r="65" spans="1:14" x14ac:dyDescent="0.2">
      <c r="A65" s="1" t="s">
        <v>185</v>
      </c>
      <c r="B65" s="13" t="str">
        <f>IF(OR('Average Weekday'!B65=0,'Average Weekday'!B65=""),"",'Average Weekday'!B65)</f>
        <v/>
      </c>
      <c r="C65" s="31">
        <v>2088998</v>
      </c>
      <c r="D65" s="31">
        <v>2011326</v>
      </c>
      <c r="E65" s="31">
        <v>2042929</v>
      </c>
      <c r="F65" s="31">
        <v>1942058</v>
      </c>
      <c r="G65" s="31">
        <v>1799742</v>
      </c>
      <c r="H65" s="31">
        <v>1769121.7656</v>
      </c>
      <c r="J65" s="18">
        <f t="shared" si="0"/>
        <v>-30620.234399999958</v>
      </c>
      <c r="K65" s="19">
        <f t="shared" si="1"/>
        <v>-1.7013679960794358E-2</v>
      </c>
      <c r="L65">
        <v>118</v>
      </c>
    </row>
    <row r="66" spans="1:14" x14ac:dyDescent="0.2">
      <c r="A66" s="1" t="s">
        <v>186</v>
      </c>
      <c r="B66" s="13" t="str">
        <f>IF(OR('Average Weekday'!B66=0,'Average Weekday'!B66=""),"",'Average Weekday'!B66)</f>
        <v/>
      </c>
      <c r="C66" s="31">
        <v>8902404</v>
      </c>
      <c r="D66" s="31">
        <v>8772776</v>
      </c>
      <c r="E66" s="31">
        <v>8676548</v>
      </c>
      <c r="F66" s="31">
        <v>8062821</v>
      </c>
      <c r="G66" s="31">
        <v>7443619</v>
      </c>
      <c r="H66" s="31">
        <v>7027150.6264000004</v>
      </c>
      <c r="J66" s="18">
        <f t="shared" si="0"/>
        <v>-416468.37359999958</v>
      </c>
      <c r="K66" s="19">
        <f t="shared" si="1"/>
        <v>-5.5949716609622224E-2</v>
      </c>
      <c r="L66">
        <v>15</v>
      </c>
    </row>
    <row r="67" spans="1:14" x14ac:dyDescent="0.2">
      <c r="A67" s="1" t="s">
        <v>187</v>
      </c>
      <c r="B67" s="13" t="str">
        <f>IF(OR('Average Weekday'!B67=0,'Average Weekday'!B67=""),"",'Average Weekday'!B67)</f>
        <v/>
      </c>
      <c r="C67" s="31">
        <v>3355776</v>
      </c>
      <c r="D67" s="31">
        <v>3347556</v>
      </c>
      <c r="E67" s="31">
        <v>3407076</v>
      </c>
      <c r="F67" s="31">
        <v>3286655</v>
      </c>
      <c r="G67" s="31">
        <v>3133782</v>
      </c>
      <c r="H67" s="31">
        <v>3007025.1442999998</v>
      </c>
      <c r="J67" s="18">
        <f t="shared" si="0"/>
        <v>-126756.85570000019</v>
      </c>
      <c r="K67" s="19">
        <f t="shared" si="1"/>
        <v>-4.0448523764575896E-2</v>
      </c>
      <c r="L67">
        <v>67</v>
      </c>
    </row>
    <row r="68" spans="1:14" x14ac:dyDescent="0.2">
      <c r="A68" s="1" t="s">
        <v>188</v>
      </c>
      <c r="B68" s="13" t="str">
        <f>IF(OR('Average Weekday'!B68=0,'Average Weekday'!B68=""),"",'Average Weekday'!B68)</f>
        <v/>
      </c>
      <c r="C68" s="31">
        <v>4583832</v>
      </c>
      <c r="D68" s="31">
        <v>4647702</v>
      </c>
      <c r="E68" s="31">
        <v>4470530</v>
      </c>
      <c r="F68" s="31">
        <v>4094009</v>
      </c>
      <c r="G68" s="31">
        <v>3633122</v>
      </c>
      <c r="H68" s="31">
        <v>3364130.2793999999</v>
      </c>
      <c r="J68" s="18">
        <f t="shared" si="0"/>
        <v>-268991.72060000012</v>
      </c>
      <c r="K68" s="19">
        <f t="shared" si="1"/>
        <v>-7.4038724986389151E-2</v>
      </c>
      <c r="L68">
        <v>56</v>
      </c>
    </row>
    <row r="69" spans="1:14" x14ac:dyDescent="0.2">
      <c r="A69" s="33" t="s">
        <v>228</v>
      </c>
      <c r="B69" s="13" t="str">
        <f>IF(OR('Average Weekday'!B69=0,'Average Weekday'!B69=""),"",'Average Weekday'!B69)</f>
        <v/>
      </c>
      <c r="C69" s="1">
        <v>15812906</v>
      </c>
      <c r="D69" s="1">
        <v>15921781</v>
      </c>
      <c r="E69" s="1">
        <v>15576377</v>
      </c>
      <c r="F69" s="1">
        <v>14913624</v>
      </c>
      <c r="G69" s="1">
        <v>13746066</v>
      </c>
      <c r="H69" s="31">
        <v>13046584.338199999</v>
      </c>
      <c r="J69" s="18">
        <f t="shared" ref="J69:J131" si="4">IF(AND(G69=0,G69=0),"",H69-G69)</f>
        <v>-699481.66180000082</v>
      </c>
      <c r="K69" s="19">
        <f t="shared" ref="K69:K131" si="5">IFERROR(J69/G69,"")</f>
        <v>-5.0885952519069882E-2</v>
      </c>
      <c r="L69">
        <v>2</v>
      </c>
    </row>
    <row r="70" spans="1:14" x14ac:dyDescent="0.2">
      <c r="A70" s="1" t="s">
        <v>189</v>
      </c>
      <c r="B70" s="13" t="str">
        <f>IF(OR('Average Weekday'!B70=0,'Average Weekday'!B70=""),"",'Average Weekday'!B70)</f>
        <v/>
      </c>
      <c r="C70" s="31">
        <v>3796612</v>
      </c>
      <c r="D70" s="31">
        <v>3826830</v>
      </c>
      <c r="E70" s="31">
        <v>3897006</v>
      </c>
      <c r="F70" s="31">
        <v>3669093</v>
      </c>
      <c r="G70" s="31">
        <v>3309624</v>
      </c>
      <c r="H70" s="31">
        <v>3157714.6828000001</v>
      </c>
      <c r="J70" s="18">
        <f t="shared" si="4"/>
        <v>-151909.31719999993</v>
      </c>
      <c r="K70" s="19">
        <f t="shared" si="5"/>
        <v>-4.5899267469658167E-2</v>
      </c>
      <c r="L70">
        <v>62</v>
      </c>
      <c r="M70" s="31"/>
      <c r="N70" s="31"/>
    </row>
    <row r="71" spans="1:14" x14ac:dyDescent="0.2">
      <c r="A71" s="1" t="s">
        <v>190</v>
      </c>
      <c r="B71" s="13" t="str">
        <f>IF(OR('Average Weekday'!B71=0,'Average Weekday'!B71=""),"",'Average Weekday'!B71)</f>
        <v/>
      </c>
      <c r="C71" s="31">
        <v>10251296</v>
      </c>
      <c r="D71" s="31">
        <v>9775282</v>
      </c>
      <c r="E71" s="31">
        <v>8952781</v>
      </c>
      <c r="F71" s="31">
        <v>8022264</v>
      </c>
      <c r="G71" s="31">
        <v>7004278</v>
      </c>
      <c r="H71" s="31">
        <v>6597694.5958000002</v>
      </c>
      <c r="J71" s="18">
        <f t="shared" si="4"/>
        <v>-406583.40419999976</v>
      </c>
      <c r="K71" s="19">
        <f t="shared" si="5"/>
        <v>-5.80478679172928E-2</v>
      </c>
      <c r="L71">
        <v>19</v>
      </c>
    </row>
    <row r="72" spans="1:14" x14ac:dyDescent="0.2">
      <c r="A72" s="1" t="s">
        <v>191</v>
      </c>
      <c r="B72" s="13" t="str">
        <f>IF(OR('Average Weekday'!B72=0,'Average Weekday'!B72=""),"",'Average Weekday'!B72)</f>
        <v/>
      </c>
      <c r="C72" s="31">
        <v>2363332</v>
      </c>
      <c r="D72" s="31">
        <v>2409713</v>
      </c>
      <c r="E72" s="31">
        <v>2453269</v>
      </c>
      <c r="F72" s="31">
        <v>2320783</v>
      </c>
      <c r="G72" s="31">
        <v>2088148</v>
      </c>
      <c r="H72" s="31">
        <v>2073048.5381</v>
      </c>
      <c r="J72" s="18">
        <f t="shared" si="4"/>
        <v>-15099.461899999995</v>
      </c>
      <c r="K72" s="19">
        <f t="shared" si="5"/>
        <v>-7.2310305112472844E-3</v>
      </c>
      <c r="L72">
        <v>105</v>
      </c>
    </row>
    <row r="73" spans="1:14" x14ac:dyDescent="0.2">
      <c r="A73" s="1" t="s">
        <v>192</v>
      </c>
      <c r="B73" s="13" t="str">
        <f>IF(OR('Average Weekday'!B73=0,'Average Weekday'!B73=""),"",'Average Weekday'!B73)</f>
        <v/>
      </c>
      <c r="C73" s="31">
        <v>3400766</v>
      </c>
      <c r="D73" s="31">
        <v>3286805</v>
      </c>
      <c r="E73" s="31">
        <v>3173038</v>
      </c>
      <c r="F73" s="31">
        <v>2916992</v>
      </c>
      <c r="G73" s="31">
        <v>2554238</v>
      </c>
      <c r="H73" s="31">
        <v>2292838.8064000001</v>
      </c>
      <c r="J73" s="18">
        <f t="shared" si="4"/>
        <v>-261399.19359999988</v>
      </c>
      <c r="K73" s="19">
        <f t="shared" si="5"/>
        <v>-0.10233940361078328</v>
      </c>
      <c r="L73">
        <v>96</v>
      </c>
    </row>
    <row r="74" spans="1:14" x14ac:dyDescent="0.2">
      <c r="A74" s="1" t="s">
        <v>193</v>
      </c>
      <c r="B74" s="13" t="str">
        <f>IF(OR('Average Weekday'!B74=0,'Average Weekday'!B74=""),"",'Average Weekday'!B74)</f>
        <v/>
      </c>
      <c r="C74" s="31">
        <v>522546</v>
      </c>
      <c r="D74" s="31">
        <v>540682</v>
      </c>
      <c r="E74" s="31">
        <v>566598</v>
      </c>
      <c r="F74" s="31">
        <v>519045</v>
      </c>
      <c r="G74" s="31">
        <v>465736</v>
      </c>
      <c r="H74" s="31">
        <v>422442.39</v>
      </c>
      <c r="J74" s="18">
        <f t="shared" si="4"/>
        <v>-43293.609999999986</v>
      </c>
      <c r="K74" s="19">
        <f t="shared" si="5"/>
        <v>-9.2957405053506678E-2</v>
      </c>
      <c r="L74">
        <v>164</v>
      </c>
    </row>
    <row r="75" spans="1:14" x14ac:dyDescent="0.2">
      <c r="A75" s="1" t="s">
        <v>194</v>
      </c>
      <c r="B75" s="13" t="str">
        <f>IF(OR('Average Weekday'!B75=0,'Average Weekday'!B75=""),"",'Average Weekday'!B75)</f>
        <v/>
      </c>
      <c r="C75" s="31">
        <v>10195338</v>
      </c>
      <c r="D75" s="31">
        <v>10192157</v>
      </c>
      <c r="E75" s="31">
        <v>9501429</v>
      </c>
      <c r="F75" s="31">
        <v>8558910</v>
      </c>
      <c r="G75" s="31">
        <v>7567203</v>
      </c>
      <c r="H75" s="31">
        <v>6978378.6109999996</v>
      </c>
      <c r="J75" s="18">
        <f t="shared" si="4"/>
        <v>-588824.38900000043</v>
      </c>
      <c r="K75" s="19">
        <f t="shared" si="5"/>
        <v>-7.7812685743992915E-2</v>
      </c>
      <c r="L75">
        <v>16</v>
      </c>
    </row>
    <row r="76" spans="1:14" x14ac:dyDescent="0.2">
      <c r="A76" s="1" t="s">
        <v>195</v>
      </c>
      <c r="B76" s="13" t="str">
        <f>IF(OR('Average Weekday'!B76=0,'Average Weekday'!B76=""),"",'Average Weekday'!B76)</f>
        <v/>
      </c>
      <c r="C76" s="31">
        <v>217330</v>
      </c>
      <c r="D76" s="31">
        <v>204173</v>
      </c>
      <c r="E76" s="31">
        <v>196182</v>
      </c>
      <c r="F76" s="31">
        <v>190734</v>
      </c>
      <c r="G76" s="31">
        <v>206380</v>
      </c>
      <c r="H76" s="31">
        <v>220556.46729999999</v>
      </c>
      <c r="J76" s="18">
        <f t="shared" si="4"/>
        <v>14176.467299999989</v>
      </c>
      <c r="K76" s="19">
        <f t="shared" si="5"/>
        <v>6.8691090706463759E-2</v>
      </c>
      <c r="L76">
        <v>175</v>
      </c>
    </row>
    <row r="77" spans="1:14" x14ac:dyDescent="0.2">
      <c r="A77" s="1" t="s">
        <v>196</v>
      </c>
      <c r="B77" s="13" t="str">
        <f>IF(OR('Average Weekday'!B77=0,'Average Weekday'!B77=""),"",'Average Weekday'!B77)</f>
        <v/>
      </c>
      <c r="C77" s="31">
        <v>5015196</v>
      </c>
      <c r="D77" s="31">
        <v>4889564</v>
      </c>
      <c r="E77" s="31">
        <v>4633090</v>
      </c>
      <c r="F77" s="31">
        <v>4175053</v>
      </c>
      <c r="G77" s="31">
        <v>3707092</v>
      </c>
      <c r="H77" s="31">
        <v>3510199.2843999998</v>
      </c>
      <c r="J77" s="18">
        <f t="shared" si="4"/>
        <v>-196892.71560000023</v>
      </c>
      <c r="K77" s="19">
        <f t="shared" si="5"/>
        <v>-5.3112443823892214E-2</v>
      </c>
      <c r="L77">
        <v>54</v>
      </c>
    </row>
    <row r="78" spans="1:14" x14ac:dyDescent="0.2">
      <c r="A78" s="1" t="s">
        <v>197</v>
      </c>
      <c r="B78" s="13" t="str">
        <f>IF(OR('Average Weekday'!B78=0,'Average Weekday'!B78=""),"",'Average Weekday'!B78)</f>
        <v/>
      </c>
      <c r="C78" s="31">
        <v>4637145</v>
      </c>
      <c r="D78" s="31">
        <v>4669800</v>
      </c>
      <c r="E78" s="31">
        <v>4520207</v>
      </c>
      <c r="F78" s="31">
        <v>4209387</v>
      </c>
      <c r="G78" s="31">
        <v>3816743</v>
      </c>
      <c r="H78" s="31">
        <v>3571388.9950999999</v>
      </c>
      <c r="J78" s="18">
        <f t="shared" si="4"/>
        <v>-245354.00490000006</v>
      </c>
      <c r="K78" s="19">
        <f t="shared" si="5"/>
        <v>-6.4283606441408306E-2</v>
      </c>
      <c r="L78">
        <v>51</v>
      </c>
    </row>
    <row r="79" spans="1:14" x14ac:dyDescent="0.2">
      <c r="A79" s="1" t="s">
        <v>198</v>
      </c>
      <c r="B79" s="13" t="str">
        <f>IF(OR('Average Weekday'!B79=0,'Average Weekday'!B79=""),"",'Average Weekday'!B79)</f>
        <v/>
      </c>
      <c r="C79" s="31">
        <v>188918</v>
      </c>
      <c r="D79" s="31">
        <v>222427</v>
      </c>
      <c r="E79" s="31">
        <v>226963</v>
      </c>
      <c r="F79" s="31">
        <v>237886</v>
      </c>
      <c r="G79" s="31">
        <v>231059</v>
      </c>
      <c r="H79" s="31">
        <v>240472.845</v>
      </c>
      <c r="J79" s="18">
        <f t="shared" si="4"/>
        <v>9413.8450000000012</v>
      </c>
      <c r="K79" s="19">
        <f t="shared" si="5"/>
        <v>4.0742169748852031E-2</v>
      </c>
      <c r="L79">
        <v>174</v>
      </c>
    </row>
    <row r="80" spans="1:14" x14ac:dyDescent="0.2">
      <c r="A80" s="33" t="s">
        <v>233</v>
      </c>
      <c r="B80" s="13" t="str">
        <f>IF(OR('Average Weekday'!B80=0,'Average Weekday'!B80=""),"",'Average Weekday'!B80)</f>
        <v/>
      </c>
      <c r="C80" s="31">
        <v>2449710</v>
      </c>
      <c r="D80" s="31">
        <v>2525561</v>
      </c>
      <c r="E80" s="31">
        <v>2490773</v>
      </c>
      <c r="F80" s="31">
        <v>2332970</v>
      </c>
      <c r="G80" s="31">
        <v>2101914</v>
      </c>
      <c r="H80" s="31">
        <v>2091315.4358999999</v>
      </c>
      <c r="J80" s="18">
        <f t="shared" si="4"/>
        <v>-10598.564100000076</v>
      </c>
      <c r="K80" s="19">
        <f t="shared" si="5"/>
        <v>-5.0423395533785286E-3</v>
      </c>
      <c r="L80">
        <v>104</v>
      </c>
    </row>
    <row r="81" spans="1:12" x14ac:dyDescent="0.2">
      <c r="A81" s="1" t="s">
        <v>199</v>
      </c>
      <c r="B81" s="13" t="str">
        <f>IF(OR('Average Weekday'!B81=0,'Average Weekday'!B81=""),"",'Average Weekday'!B81)</f>
        <v/>
      </c>
      <c r="C81" s="31">
        <v>2426062</v>
      </c>
      <c r="D81" s="31">
        <v>2395592</v>
      </c>
      <c r="E81" s="31">
        <v>2303518</v>
      </c>
      <c r="F81" s="31">
        <v>2174967</v>
      </c>
      <c r="G81" s="31">
        <v>1892972</v>
      </c>
      <c r="H81" s="31">
        <v>1832549.5891</v>
      </c>
      <c r="J81" s="18">
        <f t="shared" si="4"/>
        <v>-60422.410900000017</v>
      </c>
      <c r="K81" s="19">
        <f t="shared" si="5"/>
        <v>-3.1919336841749385E-2</v>
      </c>
      <c r="L81">
        <v>115</v>
      </c>
    </row>
    <row r="82" spans="1:12" x14ac:dyDescent="0.2">
      <c r="A82" s="33" t="s">
        <v>241</v>
      </c>
      <c r="B82" s="13" t="str">
        <f>IF(OR('Average Weekday'!B82=0,'Average Weekday'!B82=""),"",'Average Weekday'!B82)</f>
        <v/>
      </c>
      <c r="C82" s="31">
        <v>5253149</v>
      </c>
      <c r="D82" s="31">
        <v>5121284</v>
      </c>
      <c r="E82" s="31">
        <v>5006335</v>
      </c>
      <c r="F82" s="31">
        <v>4600210</v>
      </c>
      <c r="G82" s="31">
        <v>4171416</v>
      </c>
      <c r="H82" s="31">
        <v>3931208.3748000003</v>
      </c>
      <c r="J82" s="18">
        <f t="shared" si="4"/>
        <v>-240207.62519999966</v>
      </c>
      <c r="K82" s="19">
        <f t="shared" si="5"/>
        <v>-5.7584193281130354E-2</v>
      </c>
      <c r="L82">
        <v>43</v>
      </c>
    </row>
    <row r="83" spans="1:12" x14ac:dyDescent="0.2">
      <c r="A83" s="1" t="s">
        <v>200</v>
      </c>
      <c r="B83" s="13" t="str">
        <f>IF(OR('Average Weekday'!B83=0,'Average Weekday'!B83=""),"",'Average Weekday'!B83)</f>
        <v/>
      </c>
      <c r="C83" s="31">
        <v>894913</v>
      </c>
      <c r="D83" s="31">
        <v>865470</v>
      </c>
      <c r="E83" s="31">
        <v>833158</v>
      </c>
      <c r="F83" s="31">
        <v>799770</v>
      </c>
      <c r="G83" s="31">
        <v>760200</v>
      </c>
      <c r="H83" s="31">
        <v>747739.36769999994</v>
      </c>
      <c r="J83" s="18">
        <f t="shared" si="4"/>
        <v>-12460.632300000056</v>
      </c>
      <c r="K83" s="19">
        <f t="shared" si="5"/>
        <v>-1.6391255327545456E-2</v>
      </c>
      <c r="L83">
        <v>155</v>
      </c>
    </row>
    <row r="84" spans="1:12" x14ac:dyDescent="0.2">
      <c r="A84" s="1" t="s">
        <v>201</v>
      </c>
      <c r="B84" s="13" t="str">
        <f>IF(OR('Average Weekday'!B84=0,'Average Weekday'!B84=""),"",'Average Weekday'!B84)</f>
        <v/>
      </c>
      <c r="C84" s="31">
        <v>2999118</v>
      </c>
      <c r="D84" s="31">
        <v>3024539</v>
      </c>
      <c r="E84" s="31">
        <v>2980903</v>
      </c>
      <c r="F84" s="31">
        <v>2771808</v>
      </c>
      <c r="G84" s="31">
        <v>2474365</v>
      </c>
      <c r="H84" s="31">
        <v>2412740.33</v>
      </c>
      <c r="J84" s="18">
        <f t="shared" si="4"/>
        <v>-61624.669999999925</v>
      </c>
      <c r="K84" s="19">
        <f t="shared" si="5"/>
        <v>-2.4905246396550194E-2</v>
      </c>
      <c r="L84">
        <v>94</v>
      </c>
    </row>
    <row r="85" spans="1:12" x14ac:dyDescent="0.2">
      <c r="A85" s="1" t="s">
        <v>202</v>
      </c>
      <c r="B85" s="13" t="str">
        <f>IF(OR('Average Weekday'!B85=0,'Average Weekday'!B85=""),"",'Average Weekday'!B85)</f>
        <v/>
      </c>
      <c r="C85" s="31">
        <v>3236923</v>
      </c>
      <c r="D85" s="31">
        <v>3109579</v>
      </c>
      <c r="E85" s="31">
        <v>3015131</v>
      </c>
      <c r="F85" s="31">
        <v>2755388</v>
      </c>
      <c r="G85" s="31">
        <v>2491047</v>
      </c>
      <c r="H85" s="31">
        <v>2440612.7804</v>
      </c>
      <c r="J85" s="18">
        <f t="shared" si="4"/>
        <v>-50434.219599999953</v>
      </c>
      <c r="K85" s="19">
        <f t="shared" si="5"/>
        <v>-2.0246193508191516E-2</v>
      </c>
      <c r="L85">
        <v>93</v>
      </c>
    </row>
    <row r="86" spans="1:12" x14ac:dyDescent="0.2">
      <c r="A86" s="1" t="s">
        <v>203</v>
      </c>
      <c r="B86" s="13" t="str">
        <f>IF(OR('Average Weekday'!B86=0,'Average Weekday'!B86=""),"",'Average Weekday'!B86)</f>
        <v/>
      </c>
      <c r="C86" s="31">
        <v>2078566</v>
      </c>
      <c r="D86" s="31">
        <v>2031543</v>
      </c>
      <c r="E86" s="31">
        <v>1962251</v>
      </c>
      <c r="F86" s="31">
        <v>1841951</v>
      </c>
      <c r="G86" s="31">
        <v>1682537</v>
      </c>
      <c r="H86" s="31">
        <v>1589591.2760000001</v>
      </c>
      <c r="J86" s="18">
        <f t="shared" si="4"/>
        <v>-92945.723999999929</v>
      </c>
      <c r="K86" s="19">
        <f t="shared" si="5"/>
        <v>-5.5241414601877953E-2</v>
      </c>
      <c r="L86">
        <v>125</v>
      </c>
    </row>
    <row r="87" spans="1:12" x14ac:dyDescent="0.2">
      <c r="A87" s="1" t="s">
        <v>204</v>
      </c>
      <c r="B87" s="13" t="str">
        <f>IF(OR('Average Weekday'!B87=0,'Average Weekday'!B87=""),"",'Average Weekday'!B87)</f>
        <v/>
      </c>
      <c r="C87" s="31">
        <v>914070</v>
      </c>
      <c r="D87" s="31">
        <v>875025</v>
      </c>
      <c r="E87" s="31">
        <v>835917</v>
      </c>
      <c r="F87" s="31">
        <v>774366</v>
      </c>
      <c r="G87" s="31">
        <v>673880</v>
      </c>
      <c r="H87" s="31">
        <v>624170.41559999995</v>
      </c>
      <c r="J87" s="18">
        <f t="shared" si="4"/>
        <v>-49709.584400000051</v>
      </c>
      <c r="K87" s="19">
        <f t="shared" si="5"/>
        <v>-7.3766226034308852E-2</v>
      </c>
      <c r="L87">
        <v>160</v>
      </c>
    </row>
    <row r="88" spans="1:12" x14ac:dyDescent="0.2">
      <c r="A88" s="1" t="s">
        <v>205</v>
      </c>
      <c r="B88" s="13" t="str">
        <f>IF(OR('Average Weekday'!B88=0,'Average Weekday'!B88=""),"",'Average Weekday'!B88)</f>
        <v/>
      </c>
      <c r="C88" s="31">
        <v>1376925</v>
      </c>
      <c r="D88" s="31">
        <v>1302512</v>
      </c>
      <c r="E88" s="31">
        <v>1275156</v>
      </c>
      <c r="F88" s="31">
        <v>1200414</v>
      </c>
      <c r="G88" s="31">
        <v>1029205</v>
      </c>
      <c r="H88" s="31">
        <v>1005305.5536</v>
      </c>
      <c r="J88" s="18">
        <f t="shared" si="4"/>
        <v>-23899.446400000015</v>
      </c>
      <c r="K88" s="19">
        <f t="shared" si="5"/>
        <v>-2.32212692320772E-2</v>
      </c>
      <c r="L88">
        <v>147</v>
      </c>
    </row>
    <row r="89" spans="1:12" x14ac:dyDescent="0.2">
      <c r="A89" s="1" t="s">
        <v>206</v>
      </c>
      <c r="B89" s="13" t="str">
        <f>IF(OR('Average Weekday'!B89=0,'Average Weekday'!B89=""),"",'Average Weekday'!B89)</f>
        <v/>
      </c>
      <c r="C89" s="31">
        <v>5679949</v>
      </c>
      <c r="D89" s="31">
        <v>5890419</v>
      </c>
      <c r="E89" s="31">
        <v>5611615</v>
      </c>
      <c r="F89" s="31">
        <v>5162778</v>
      </c>
      <c r="G89" s="31">
        <v>4576622</v>
      </c>
      <c r="H89" s="31">
        <v>4060732.1710000001</v>
      </c>
      <c r="J89" s="18">
        <f t="shared" si="4"/>
        <v>-515889.82899999991</v>
      </c>
      <c r="K89" s="19">
        <f t="shared" si="5"/>
        <v>-0.11272283990244331</v>
      </c>
      <c r="L89">
        <v>38</v>
      </c>
    </row>
    <row r="90" spans="1:12" x14ac:dyDescent="0.2">
      <c r="A90" s="1" t="s">
        <v>207</v>
      </c>
      <c r="B90" s="13" t="str">
        <f>IF(OR('Average Weekday'!B90=0,'Average Weekday'!B90=""),"",'Average Weekday'!B90)</f>
        <v/>
      </c>
      <c r="C90" s="31">
        <v>10087124</v>
      </c>
      <c r="D90" s="31">
        <v>10042844</v>
      </c>
      <c r="E90" s="31">
        <v>9638196</v>
      </c>
      <c r="F90" s="31">
        <v>8824878</v>
      </c>
      <c r="G90" s="31">
        <v>7873655</v>
      </c>
      <c r="H90" s="31">
        <v>6938411.3521999996</v>
      </c>
      <c r="J90" s="18">
        <f t="shared" si="4"/>
        <v>-935243.64780000038</v>
      </c>
      <c r="K90" s="19">
        <f t="shared" si="5"/>
        <v>-0.11878138523976481</v>
      </c>
      <c r="L90">
        <v>17</v>
      </c>
    </row>
    <row r="91" spans="1:12" x14ac:dyDescent="0.2">
      <c r="A91" s="1" t="s">
        <v>208</v>
      </c>
      <c r="B91" s="13" t="str">
        <f>IF(OR('Average Weekday'!B91=0,'Average Weekday'!B91=""),"",'Average Weekday'!B91)</f>
        <v/>
      </c>
      <c r="C91" s="31">
        <v>5793826</v>
      </c>
      <c r="D91" s="31">
        <v>5375560</v>
      </c>
      <c r="E91" s="31">
        <v>5306401</v>
      </c>
      <c r="F91" s="31">
        <v>4856348</v>
      </c>
      <c r="G91" s="31">
        <v>4327220</v>
      </c>
      <c r="H91" s="31">
        <v>4033407.8462999999</v>
      </c>
      <c r="J91" s="18">
        <f t="shared" si="4"/>
        <v>-293812.15370000014</v>
      </c>
      <c r="K91" s="19">
        <f t="shared" si="5"/>
        <v>-6.7898593947153169E-2</v>
      </c>
      <c r="L91">
        <v>40</v>
      </c>
    </row>
    <row r="92" spans="1:12" x14ac:dyDescent="0.2">
      <c r="A92" s="1" t="s">
        <v>209</v>
      </c>
      <c r="B92" s="13" t="str">
        <f>IF(OR('Average Weekday'!B92=0,'Average Weekday'!B92=""),"",'Average Weekday'!B92)</f>
        <v/>
      </c>
      <c r="C92" s="31">
        <v>8564088</v>
      </c>
      <c r="D92" s="31">
        <v>8181302</v>
      </c>
      <c r="E92" s="31">
        <v>7863395</v>
      </c>
      <c r="F92" s="31">
        <v>7044060</v>
      </c>
      <c r="G92" s="31">
        <v>6209037</v>
      </c>
      <c r="H92" s="31">
        <v>5853468.0032000002</v>
      </c>
      <c r="J92" s="18">
        <f t="shared" si="4"/>
        <v>-355568.99679999985</v>
      </c>
      <c r="K92" s="19">
        <f t="shared" si="5"/>
        <v>-5.7266367844160025E-2</v>
      </c>
      <c r="L92">
        <v>22</v>
      </c>
    </row>
    <row r="93" spans="1:12" x14ac:dyDescent="0.2">
      <c r="A93" s="30" t="s">
        <v>218</v>
      </c>
      <c r="B93" s="13" t="str">
        <f>IF(OR('Average Weekday'!B93=0,'Average Weekday'!B93=""),"",'Average Weekday'!B93)</f>
        <v/>
      </c>
      <c r="C93" s="31">
        <v>8040613</v>
      </c>
      <c r="D93" s="31">
        <v>7783536</v>
      </c>
      <c r="E93" s="31">
        <v>7554613</v>
      </c>
      <c r="F93" s="31">
        <v>6818528</v>
      </c>
      <c r="G93" s="31">
        <v>5956713</v>
      </c>
      <c r="H93" s="31">
        <v>5745719.8432999998</v>
      </c>
      <c r="J93" s="18">
        <f t="shared" si="4"/>
        <v>-210993.15670000017</v>
      </c>
      <c r="K93" s="19">
        <f t="shared" si="5"/>
        <v>-3.5421071436545652E-2</v>
      </c>
      <c r="L93">
        <v>24</v>
      </c>
    </row>
    <row r="94" spans="1:12" x14ac:dyDescent="0.2">
      <c r="A94" s="30" t="s">
        <v>216</v>
      </c>
      <c r="B94" s="13" t="str">
        <f>IF(OR('Average Weekday'!B94=0,'Average Weekday'!B94=""),"",'Average Weekday'!B94)</f>
        <v/>
      </c>
      <c r="C94" s="31">
        <v>160226</v>
      </c>
      <c r="D94" s="31">
        <v>169753</v>
      </c>
      <c r="E94" s="31">
        <v>175495</v>
      </c>
      <c r="F94" s="31">
        <v>168583</v>
      </c>
      <c r="G94" s="31">
        <v>153893</v>
      </c>
      <c r="H94" s="31">
        <v>165339.05489999999</v>
      </c>
      <c r="J94" s="18">
        <f t="shared" si="4"/>
        <v>11446.054899999988</v>
      </c>
      <c r="K94" s="19">
        <f t="shared" si="5"/>
        <v>7.4376709142066164E-2</v>
      </c>
      <c r="L94">
        <v>178</v>
      </c>
    </row>
    <row r="95" spans="1:12" x14ac:dyDescent="0.2">
      <c r="A95" s="1" t="s">
        <v>210</v>
      </c>
      <c r="B95" s="13" t="str">
        <f>IF(OR('Average Weekday'!B95=0,'Average Weekday'!B95=""),"",'Average Weekday'!B95)</f>
        <v/>
      </c>
      <c r="C95" s="31">
        <v>78598</v>
      </c>
      <c r="D95" s="31">
        <v>93743</v>
      </c>
      <c r="E95" s="31">
        <v>74712</v>
      </c>
      <c r="F95" s="31">
        <v>88779</v>
      </c>
      <c r="G95" s="31">
        <v>155050</v>
      </c>
      <c r="H95" s="31">
        <v>598183.96010000003</v>
      </c>
      <c r="J95" s="18"/>
      <c r="K95" s="19"/>
      <c r="L95"/>
    </row>
    <row r="96" spans="1:12" s="5" customFormat="1" x14ac:dyDescent="0.2">
      <c r="A96" s="3" t="s">
        <v>6</v>
      </c>
      <c r="B96" s="13" t="str">
        <f>IF(OR('Average Weekday'!B96=0,'Average Weekday'!B96=""),"",'Average Weekday'!B96)</f>
        <v/>
      </c>
      <c r="C96" s="3">
        <f t="shared" ref="C96:H96" si="6">SUM(C59:C95)</f>
        <v>172441607</v>
      </c>
      <c r="D96" s="3">
        <f t="shared" si="6"/>
        <v>169538202</v>
      </c>
      <c r="E96" s="3">
        <f t="shared" si="6"/>
        <v>164069758</v>
      </c>
      <c r="F96" s="3">
        <f t="shared" si="6"/>
        <v>152042634</v>
      </c>
      <c r="G96" s="3">
        <f t="shared" si="6"/>
        <v>137949490</v>
      </c>
      <c r="H96" s="3">
        <f t="shared" si="6"/>
        <v>130346751.53239998</v>
      </c>
      <c r="I96" s="3"/>
      <c r="J96" s="20">
        <f t="shared" si="4"/>
        <v>-7602738.4676000178</v>
      </c>
      <c r="K96" s="21">
        <f t="shared" si="5"/>
        <v>-5.5112479702534731E-2</v>
      </c>
      <c r="L96"/>
    </row>
    <row r="97" spans="1:12" x14ac:dyDescent="0.2">
      <c r="B97" s="13" t="str">
        <f>IF(OR('Average Weekday'!B97=0,'Average Weekday'!B97=""),"",'Average Weekday'!B97)</f>
        <v/>
      </c>
      <c r="H97" s="31"/>
      <c r="J97" s="18" t="str">
        <f t="shared" si="4"/>
        <v/>
      </c>
      <c r="K97" s="19" t="str">
        <f t="shared" si="5"/>
        <v/>
      </c>
      <c r="L97"/>
    </row>
    <row r="98" spans="1:12" x14ac:dyDescent="0.2">
      <c r="A98" s="1" t="s">
        <v>73</v>
      </c>
      <c r="B98" s="13" t="str">
        <f>IF(OR('Average Weekday'!B98=0,'Average Weekday'!B98=""),"",'Average Weekday'!B98)</f>
        <v/>
      </c>
      <c r="C98" s="31">
        <v>3587900</v>
      </c>
      <c r="D98" s="31">
        <v>3243470</v>
      </c>
      <c r="E98" s="31">
        <v>3152036</v>
      </c>
      <c r="F98" s="31">
        <v>2871230</v>
      </c>
      <c r="G98" s="31">
        <v>2926228</v>
      </c>
      <c r="H98" s="31">
        <v>2865801.2889999999</v>
      </c>
      <c r="J98" s="18">
        <f t="shared" si="4"/>
        <v>-60426.711000000127</v>
      </c>
      <c r="K98" s="19">
        <f t="shared" si="5"/>
        <v>-2.0650035130550363E-2</v>
      </c>
      <c r="L98">
        <v>73</v>
      </c>
    </row>
    <row r="99" spans="1:12" x14ac:dyDescent="0.2">
      <c r="A99" s="1" t="s">
        <v>74</v>
      </c>
      <c r="B99" s="13" t="str">
        <f>IF(OR('Average Weekday'!B99=0,'Average Weekday'!B99=""),"",'Average Weekday'!B99)</f>
        <v/>
      </c>
      <c r="C99" s="31">
        <v>3206877</v>
      </c>
      <c r="D99" s="31">
        <v>3011265</v>
      </c>
      <c r="E99" s="31">
        <v>2901831</v>
      </c>
      <c r="F99" s="31">
        <v>2733192</v>
      </c>
      <c r="G99" s="31">
        <v>2669844</v>
      </c>
      <c r="H99" s="31">
        <v>2658026.8407999999</v>
      </c>
      <c r="J99" s="18">
        <f t="shared" si="4"/>
        <v>-11817.159200000111</v>
      </c>
      <c r="K99" s="19">
        <f t="shared" si="5"/>
        <v>-4.4261609292528372E-3</v>
      </c>
      <c r="L99">
        <v>84</v>
      </c>
    </row>
    <row r="100" spans="1:12" x14ac:dyDescent="0.2">
      <c r="A100" s="1" t="s">
        <v>75</v>
      </c>
      <c r="B100" s="13" t="str">
        <f>IF(OR('Average Weekday'!B100=0,'Average Weekday'!B100=""),"",'Average Weekday'!B100)</f>
        <v/>
      </c>
      <c r="C100" s="31">
        <v>4471231</v>
      </c>
      <c r="D100" s="31">
        <v>4423712</v>
      </c>
      <c r="E100" s="31">
        <v>4215003</v>
      </c>
      <c r="F100" s="31">
        <v>4023658</v>
      </c>
      <c r="G100" s="31">
        <v>3984102</v>
      </c>
      <c r="H100" s="31">
        <v>4032734.8947000001</v>
      </c>
      <c r="J100" s="18">
        <f t="shared" si="4"/>
        <v>48632.894700000063</v>
      </c>
      <c r="K100" s="19">
        <f t="shared" si="5"/>
        <v>1.2206739360588675E-2</v>
      </c>
      <c r="L100">
        <v>41</v>
      </c>
    </row>
    <row r="101" spans="1:12" x14ac:dyDescent="0.2">
      <c r="A101" s="1" t="s">
        <v>76</v>
      </c>
      <c r="B101" s="13" t="str">
        <f>IF(OR('Average Weekday'!B101=0,'Average Weekday'!B101=""),"",'Average Weekday'!B101)</f>
        <v/>
      </c>
      <c r="C101" s="31">
        <v>5393425</v>
      </c>
      <c r="D101" s="31">
        <v>5251581</v>
      </c>
      <c r="E101" s="31">
        <v>5006466</v>
      </c>
      <c r="F101" s="31">
        <v>4592081</v>
      </c>
      <c r="G101" s="31">
        <v>4622615</v>
      </c>
      <c r="H101" s="31">
        <v>4681794.4800000004</v>
      </c>
      <c r="J101" s="18">
        <f t="shared" si="4"/>
        <v>59179.480000000447</v>
      </c>
      <c r="K101" s="19">
        <f t="shared" si="5"/>
        <v>1.2802165008334124E-2</v>
      </c>
      <c r="L101">
        <v>30</v>
      </c>
    </row>
    <row r="102" spans="1:12" x14ac:dyDescent="0.2">
      <c r="A102" s="1" t="s">
        <v>77</v>
      </c>
      <c r="B102" s="13">
        <f>IF(OR('Average Weekday'!B102=0,'Average Weekday'!B102=""),"",'Average Weekday'!B102)</f>
        <v>9</v>
      </c>
      <c r="C102" s="31">
        <v>3876120</v>
      </c>
      <c r="D102" s="31">
        <v>3532205</v>
      </c>
      <c r="E102" s="31">
        <v>3340961</v>
      </c>
      <c r="F102" s="31">
        <v>2288424</v>
      </c>
      <c r="G102" s="31">
        <v>2306623</v>
      </c>
      <c r="H102" s="31">
        <v>2829264.4835000001</v>
      </c>
      <c r="J102" s="18">
        <f t="shared" si="4"/>
        <v>522641.48350000009</v>
      </c>
      <c r="K102" s="19">
        <f t="shared" si="5"/>
        <v>0.22658296717755788</v>
      </c>
      <c r="L102">
        <v>75</v>
      </c>
    </row>
    <row r="103" spans="1:12" x14ac:dyDescent="0.2">
      <c r="A103" s="1" t="s">
        <v>78</v>
      </c>
      <c r="B103" s="13" t="str">
        <f>IF(OR('Average Weekday'!B103=0,'Average Weekday'!B103=""),"",'Average Weekday'!B103)</f>
        <v/>
      </c>
      <c r="C103" s="31">
        <v>4935721</v>
      </c>
      <c r="D103" s="31">
        <v>4407585</v>
      </c>
      <c r="E103" s="31">
        <v>4259962</v>
      </c>
      <c r="F103" s="31">
        <v>4001351</v>
      </c>
      <c r="G103" s="31">
        <v>4025992</v>
      </c>
      <c r="H103" s="31">
        <v>3624227.9906000001</v>
      </c>
      <c r="J103" s="18">
        <f t="shared" si="4"/>
        <v>-401764.00939999986</v>
      </c>
      <c r="K103" s="19">
        <f t="shared" si="5"/>
        <v>-9.9792550357775137E-2</v>
      </c>
      <c r="L103">
        <v>49</v>
      </c>
    </row>
    <row r="104" spans="1:12" x14ac:dyDescent="0.2">
      <c r="A104" s="1" t="s">
        <v>79</v>
      </c>
      <c r="B104" s="13">
        <f>IF(OR('Average Weekday'!B104=0,'Average Weekday'!B104=""),"",'Average Weekday'!B104)</f>
        <v>2</v>
      </c>
      <c r="C104" s="31">
        <v>616936</v>
      </c>
      <c r="D104" s="31">
        <v>613169</v>
      </c>
      <c r="E104" s="31">
        <v>601662</v>
      </c>
      <c r="F104" s="31">
        <v>539850</v>
      </c>
      <c r="G104" s="31">
        <v>470218</v>
      </c>
      <c r="H104" s="31">
        <v>488687.4192</v>
      </c>
      <c r="J104" s="18">
        <f t="shared" si="4"/>
        <v>18469.419200000004</v>
      </c>
      <c r="K104" s="19">
        <f t="shared" si="5"/>
        <v>3.9278418095436592E-2</v>
      </c>
      <c r="L104">
        <v>163</v>
      </c>
    </row>
    <row r="105" spans="1:12" s="27" customFormat="1" x14ac:dyDescent="0.2">
      <c r="A105" s="1" t="s">
        <v>80</v>
      </c>
      <c r="B105" s="13" t="str">
        <f>IF(OR('Average Weekday'!B105=0,'Average Weekday'!B105=""),"",'Average Weekday'!B105)</f>
        <v/>
      </c>
      <c r="C105" s="31">
        <v>1564306</v>
      </c>
      <c r="D105" s="31">
        <v>1609574</v>
      </c>
      <c r="E105" s="31">
        <v>1626799</v>
      </c>
      <c r="F105" s="31">
        <v>1516439</v>
      </c>
      <c r="G105" s="31">
        <v>1467990</v>
      </c>
      <c r="H105" s="31">
        <v>1564903.6029999999</v>
      </c>
      <c r="I105" s="22"/>
      <c r="J105" s="18">
        <f t="shared" si="4"/>
        <v>96913.602999999886</v>
      </c>
      <c r="K105" s="19">
        <f t="shared" si="5"/>
        <v>6.6017890448844943E-2</v>
      </c>
      <c r="L105">
        <v>127</v>
      </c>
    </row>
    <row r="106" spans="1:12" x14ac:dyDescent="0.2">
      <c r="A106" s="22" t="s">
        <v>81</v>
      </c>
      <c r="B106" s="13" t="str">
        <f>IF(OR('Average Weekday'!B106=0,'Average Weekday'!B106=""),"",'Average Weekday'!B106)</f>
        <v/>
      </c>
      <c r="C106" s="31">
        <v>2554523</v>
      </c>
      <c r="D106" s="31">
        <v>2414366</v>
      </c>
      <c r="E106" s="31">
        <v>2302452</v>
      </c>
      <c r="F106" s="31">
        <v>2112069</v>
      </c>
      <c r="G106" s="31">
        <v>2076297</v>
      </c>
      <c r="H106" s="31">
        <v>1755673.1809</v>
      </c>
      <c r="J106" s="18">
        <f t="shared" si="4"/>
        <v>-320623.81909999996</v>
      </c>
      <c r="K106" s="19">
        <f t="shared" si="5"/>
        <v>-0.15442098076527586</v>
      </c>
      <c r="L106">
        <v>119</v>
      </c>
    </row>
    <row r="107" spans="1:12" x14ac:dyDescent="0.2">
      <c r="A107" s="1" t="s">
        <v>82</v>
      </c>
      <c r="B107" s="13" t="str">
        <f>IF(OR('Average Weekday'!B107=0,'Average Weekday'!B107=""),"",'Average Weekday'!B107)</f>
        <v/>
      </c>
      <c r="C107" s="31">
        <v>3596352</v>
      </c>
      <c r="D107" s="31">
        <v>3415188</v>
      </c>
      <c r="E107" s="31">
        <v>3192801</v>
      </c>
      <c r="F107" s="31">
        <v>3025944</v>
      </c>
      <c r="G107" s="31">
        <v>2937583</v>
      </c>
      <c r="H107" s="31">
        <v>3044937.0029000002</v>
      </c>
      <c r="J107" s="18">
        <f t="shared" si="4"/>
        <v>107354.0029000002</v>
      </c>
      <c r="K107" s="19">
        <f t="shared" si="5"/>
        <v>3.6545010949477923E-2</v>
      </c>
      <c r="L107">
        <v>66</v>
      </c>
    </row>
    <row r="108" spans="1:12" x14ac:dyDescent="0.2">
      <c r="A108" s="33" t="s">
        <v>219</v>
      </c>
      <c r="B108" s="13">
        <f>IF(OR('Average Weekday'!B108=0,'Average Weekday'!B108=""),"",'Average Weekday'!B108)</f>
        <v>3</v>
      </c>
      <c r="C108" s="31">
        <v>39555</v>
      </c>
      <c r="D108" s="31">
        <v>148539</v>
      </c>
      <c r="E108" s="31">
        <v>166073</v>
      </c>
      <c r="F108" s="31">
        <v>171205</v>
      </c>
      <c r="G108" s="31">
        <v>178858</v>
      </c>
      <c r="H108" s="31">
        <v>252560.8438</v>
      </c>
      <c r="J108" s="18">
        <f t="shared" si="4"/>
        <v>73702.843800000002</v>
      </c>
      <c r="K108" s="19">
        <f t="shared" si="5"/>
        <v>0.41207462791711863</v>
      </c>
      <c r="L108">
        <v>172</v>
      </c>
    </row>
    <row r="109" spans="1:12" x14ac:dyDescent="0.2">
      <c r="A109" s="1" t="s">
        <v>273</v>
      </c>
      <c r="B109" s="13" t="str">
        <f>IF(OR('Average Weekday'!B109=0,'Average Weekday'!B109=""),"",'Average Weekday'!B109)</f>
        <v/>
      </c>
      <c r="C109" s="31">
        <v>10908109</v>
      </c>
      <c r="D109" s="31">
        <v>10512776</v>
      </c>
      <c r="E109" s="31">
        <v>9690519</v>
      </c>
      <c r="F109" s="31">
        <v>9118992</v>
      </c>
      <c r="G109" s="31">
        <v>8579904</v>
      </c>
      <c r="H109" s="31">
        <v>9410480.6708000004</v>
      </c>
      <c r="J109" s="18">
        <f t="shared" si="4"/>
        <v>830576.67080000043</v>
      </c>
      <c r="K109" s="19">
        <f t="shared" si="5"/>
        <v>9.6804890917194464E-2</v>
      </c>
      <c r="L109">
        <v>6</v>
      </c>
    </row>
    <row r="110" spans="1:12" s="27" customFormat="1" x14ac:dyDescent="0.2">
      <c r="A110" s="33" t="s">
        <v>229</v>
      </c>
      <c r="B110" s="13" t="str">
        <f>IF(OR('Average Weekday'!B110=0,'Average Weekday'!B110=""),"",'Average Weekday'!B110)</f>
        <v/>
      </c>
      <c r="C110" s="31">
        <v>15604594</v>
      </c>
      <c r="D110" s="31">
        <v>14556785</v>
      </c>
      <c r="E110" s="31">
        <v>14128504</v>
      </c>
      <c r="F110" s="31">
        <v>13610946</v>
      </c>
      <c r="G110" s="31">
        <v>14070385</v>
      </c>
      <c r="H110" s="31">
        <v>14513167.505600002</v>
      </c>
      <c r="I110" s="1"/>
      <c r="J110" s="18">
        <f t="shared" si="4"/>
        <v>442782.50560000166</v>
      </c>
      <c r="K110" s="19">
        <f t="shared" si="5"/>
        <v>3.1469110873654248E-2</v>
      </c>
      <c r="L110">
        <v>1</v>
      </c>
    </row>
    <row r="111" spans="1:12" x14ac:dyDescent="0.2">
      <c r="A111" s="22" t="s">
        <v>83</v>
      </c>
      <c r="B111" s="13" t="str">
        <f>IF(OR('Average Weekday'!B111=0,'Average Weekday'!B111=""),"",'Average Weekday'!B111)</f>
        <v/>
      </c>
      <c r="C111" s="31">
        <v>1024711</v>
      </c>
      <c r="D111" s="31">
        <v>900764</v>
      </c>
      <c r="E111" s="31">
        <v>799326</v>
      </c>
      <c r="F111" s="31">
        <v>714299</v>
      </c>
      <c r="G111" s="31">
        <v>678851</v>
      </c>
      <c r="H111" s="31">
        <v>689603.56649999996</v>
      </c>
      <c r="J111" s="18">
        <f t="shared" si="4"/>
        <v>10752.566499999957</v>
      </c>
      <c r="K111" s="19">
        <f t="shared" si="5"/>
        <v>1.5839361656681594E-2</v>
      </c>
      <c r="L111">
        <v>156</v>
      </c>
    </row>
    <row r="112" spans="1:12" x14ac:dyDescent="0.2">
      <c r="A112" s="1" t="s">
        <v>84</v>
      </c>
      <c r="B112" s="13" t="str">
        <f>IF(OR('Average Weekday'!B112=0,'Average Weekday'!B112=""),"",'Average Weekday'!B112)</f>
        <v/>
      </c>
      <c r="C112" s="31">
        <v>414690</v>
      </c>
      <c r="D112" s="31">
        <v>413106</v>
      </c>
      <c r="E112" s="31">
        <v>407070</v>
      </c>
      <c r="F112" s="31">
        <v>409066</v>
      </c>
      <c r="G112" s="31">
        <v>417216</v>
      </c>
      <c r="H112" s="31">
        <v>414352.1605</v>
      </c>
      <c r="J112" s="18">
        <f t="shared" si="4"/>
        <v>-2863.8395000000019</v>
      </c>
      <c r="K112" s="19">
        <f t="shared" si="5"/>
        <v>-6.864165084752267E-3</v>
      </c>
      <c r="L112">
        <v>165</v>
      </c>
    </row>
    <row r="113" spans="1:12" x14ac:dyDescent="0.2">
      <c r="A113" s="1" t="s">
        <v>85</v>
      </c>
      <c r="B113" s="13" t="str">
        <f>IF(OR('Average Weekday'!B113=0,'Average Weekday'!B113=""),"",'Average Weekday'!B113)</f>
        <v/>
      </c>
      <c r="C113" s="31">
        <v>816695</v>
      </c>
      <c r="D113" s="31">
        <v>800524</v>
      </c>
      <c r="E113" s="31">
        <v>808523</v>
      </c>
      <c r="F113" s="31">
        <v>753176</v>
      </c>
      <c r="G113" s="31">
        <v>665516</v>
      </c>
      <c r="H113" s="31">
        <v>646471.88320000004</v>
      </c>
      <c r="J113" s="18">
        <f t="shared" si="4"/>
        <v>-19044.11679999996</v>
      </c>
      <c r="K113" s="19">
        <f t="shared" si="5"/>
        <v>-2.8615565666340041E-2</v>
      </c>
      <c r="L113">
        <v>159</v>
      </c>
    </row>
    <row r="114" spans="1:12" x14ac:dyDescent="0.2">
      <c r="A114" s="38" t="s">
        <v>268</v>
      </c>
      <c r="B114" s="13">
        <f>IF(OR('Average Weekday'!B114=0,'Average Weekday'!B114=""),"",'Average Weekday'!B114)</f>
        <v>8</v>
      </c>
      <c r="C114" s="31">
        <v>4195268</v>
      </c>
      <c r="D114" s="31">
        <v>3831755</v>
      </c>
      <c r="E114" s="31">
        <v>3698642</v>
      </c>
      <c r="F114" s="31">
        <v>3944025</v>
      </c>
      <c r="G114" s="31">
        <v>4075850</v>
      </c>
      <c r="H114" s="31">
        <v>4344779.7993000001</v>
      </c>
      <c r="J114" s="18">
        <f t="shared" si="4"/>
        <v>268929.79930000007</v>
      </c>
      <c r="K114" s="19">
        <f t="shared" si="5"/>
        <v>6.5981279806666113E-2</v>
      </c>
      <c r="L114">
        <v>34</v>
      </c>
    </row>
    <row r="115" spans="1:12" x14ac:dyDescent="0.2">
      <c r="A115" s="1" t="s">
        <v>86</v>
      </c>
      <c r="B115" s="13" t="str">
        <f>IF(OR('Average Weekday'!B115=0,'Average Weekday'!B115=""),"",'Average Weekday'!B115)</f>
        <v/>
      </c>
      <c r="C115" s="31">
        <v>2952443</v>
      </c>
      <c r="D115" s="31">
        <v>3004862</v>
      </c>
      <c r="E115" s="31">
        <v>2993865</v>
      </c>
      <c r="F115" s="31">
        <v>2620903</v>
      </c>
      <c r="G115" s="31">
        <v>2669079</v>
      </c>
      <c r="H115" s="31">
        <v>2786501.1957999999</v>
      </c>
      <c r="J115" s="18">
        <f t="shared" si="4"/>
        <v>117422.19579999987</v>
      </c>
      <c r="K115" s="19">
        <f t="shared" si="5"/>
        <v>4.3993525781739644E-2</v>
      </c>
      <c r="L115">
        <v>77</v>
      </c>
    </row>
    <row r="116" spans="1:12" x14ac:dyDescent="0.2">
      <c r="A116" s="33" t="s">
        <v>238</v>
      </c>
      <c r="B116" s="13" t="str">
        <f>IF(OR('Average Weekday'!B116=0,'Average Weekday'!B116=""),"",'Average Weekday'!B116)</f>
        <v/>
      </c>
      <c r="C116" s="31">
        <v>4695446</v>
      </c>
      <c r="D116" s="31">
        <v>4454446</v>
      </c>
      <c r="E116" s="31">
        <v>4385456</v>
      </c>
      <c r="F116" s="31">
        <v>4437771</v>
      </c>
      <c r="G116" s="31">
        <v>4355443</v>
      </c>
      <c r="H116" s="31">
        <v>4638863.1595999999</v>
      </c>
      <c r="J116" s="18">
        <f t="shared" si="4"/>
        <v>283420.1595999999</v>
      </c>
      <c r="K116" s="19">
        <f t="shared" si="5"/>
        <v>6.5072636606655146E-2</v>
      </c>
      <c r="L116">
        <v>31</v>
      </c>
    </row>
    <row r="117" spans="1:12" x14ac:dyDescent="0.2">
      <c r="A117" s="1" t="s">
        <v>87</v>
      </c>
      <c r="B117" s="13" t="str">
        <f>IF(OR('Average Weekday'!B117=0,'Average Weekday'!B117=""),"",'Average Weekday'!B117)</f>
        <v/>
      </c>
      <c r="C117" s="31">
        <v>697909</v>
      </c>
      <c r="D117" s="31">
        <v>470499</v>
      </c>
      <c r="E117" s="31">
        <v>350065</v>
      </c>
      <c r="F117" s="31">
        <v>268474</v>
      </c>
      <c r="G117" s="31">
        <v>221605</v>
      </c>
      <c r="H117" s="31">
        <v>216367.2218</v>
      </c>
      <c r="J117" s="18">
        <f t="shared" si="4"/>
        <v>-5237.7782000000007</v>
      </c>
      <c r="K117" s="19">
        <f t="shared" si="5"/>
        <v>-2.3635649917646266E-2</v>
      </c>
      <c r="L117">
        <v>176</v>
      </c>
    </row>
    <row r="118" spans="1:12" x14ac:dyDescent="0.2">
      <c r="A118" s="1" t="s">
        <v>88</v>
      </c>
      <c r="B118" s="13" t="str">
        <f>IF(OR('Average Weekday'!B118=0,'Average Weekday'!B118=""),"",'Average Weekday'!B118)</f>
        <v/>
      </c>
      <c r="C118" s="31">
        <v>3765677</v>
      </c>
      <c r="D118" s="31">
        <v>3385828</v>
      </c>
      <c r="E118" s="31">
        <v>3106946</v>
      </c>
      <c r="F118" s="31">
        <v>2912431</v>
      </c>
      <c r="G118" s="31">
        <v>2752947</v>
      </c>
      <c r="H118" s="31">
        <v>2926584.6219000001</v>
      </c>
      <c r="J118" s="18">
        <f t="shared" si="4"/>
        <v>173637.62190000014</v>
      </c>
      <c r="K118" s="19">
        <f t="shared" si="5"/>
        <v>6.3073361710196438E-2</v>
      </c>
      <c r="L118">
        <v>70</v>
      </c>
    </row>
    <row r="119" spans="1:12" x14ac:dyDescent="0.2">
      <c r="A119" s="1" t="s">
        <v>89</v>
      </c>
      <c r="B119" s="13" t="str">
        <f>IF(OR('Average Weekday'!B119=0,'Average Weekday'!B119=""),"",'Average Weekday'!B119)</f>
        <v/>
      </c>
      <c r="C119" s="31">
        <v>868780</v>
      </c>
      <c r="D119" s="31">
        <v>816614</v>
      </c>
      <c r="E119" s="31">
        <v>795731</v>
      </c>
      <c r="F119" s="31">
        <v>750674</v>
      </c>
      <c r="G119" s="31">
        <v>694778</v>
      </c>
      <c r="H119" s="31">
        <v>751179.19140000001</v>
      </c>
      <c r="J119" s="18">
        <f t="shared" si="4"/>
        <v>56401.191400000011</v>
      </c>
      <c r="K119" s="19">
        <f t="shared" si="5"/>
        <v>8.1178723851359727E-2</v>
      </c>
      <c r="L119">
        <v>154</v>
      </c>
    </row>
    <row r="120" spans="1:12" x14ac:dyDescent="0.2">
      <c r="A120" s="1" t="s">
        <v>232</v>
      </c>
      <c r="B120" s="13">
        <f>IF(OR('Average Weekday'!B120=0,'Average Weekday'!B120=""),"",'Average Weekday'!B120)</f>
        <v>9</v>
      </c>
      <c r="C120" s="31"/>
      <c r="D120" s="31"/>
      <c r="E120" s="31"/>
      <c r="F120" s="31">
        <v>667794</v>
      </c>
      <c r="G120" s="31">
        <v>660595</v>
      </c>
      <c r="H120" s="31">
        <v>619962.49360000005</v>
      </c>
      <c r="J120" s="18">
        <f t="shared" si="4"/>
        <v>-40632.506399999955</v>
      </c>
      <c r="K120" s="19">
        <f t="shared" si="5"/>
        <v>-6.1508952383835719E-2</v>
      </c>
      <c r="L120">
        <v>161</v>
      </c>
    </row>
    <row r="121" spans="1:12" x14ac:dyDescent="0.2">
      <c r="A121" s="1" t="s">
        <v>90</v>
      </c>
      <c r="B121" s="13" t="str">
        <f>IF(OR('Average Weekday'!B121=0,'Average Weekday'!B121=""),"",'Average Weekday'!B121)</f>
        <v/>
      </c>
      <c r="C121" s="31">
        <v>2195562</v>
      </c>
      <c r="D121" s="31">
        <v>1873625</v>
      </c>
      <c r="E121" s="31">
        <v>1832359</v>
      </c>
      <c r="F121" s="31">
        <v>1807795</v>
      </c>
      <c r="G121" s="31">
        <v>1766980</v>
      </c>
      <c r="H121" s="31">
        <v>1959613.0776</v>
      </c>
      <c r="J121" s="18">
        <f t="shared" si="4"/>
        <v>192633.07759999996</v>
      </c>
      <c r="K121" s="19">
        <f t="shared" si="5"/>
        <v>0.10901825578105014</v>
      </c>
      <c r="L121">
        <v>108</v>
      </c>
    </row>
    <row r="122" spans="1:12" x14ac:dyDescent="0.2">
      <c r="A122" s="33" t="s">
        <v>269</v>
      </c>
      <c r="B122" s="13">
        <f>IF(OR('Average Weekday'!B122=0,'Average Weekday'!B122=""),"",'Average Weekday'!B122)</f>
        <v>1</v>
      </c>
      <c r="C122" s="31">
        <v>5412070</v>
      </c>
      <c r="D122" s="31">
        <v>5546522</v>
      </c>
      <c r="E122" s="31">
        <v>5539186</v>
      </c>
      <c r="F122" s="31">
        <v>5232078</v>
      </c>
      <c r="G122" s="31">
        <v>5311039</v>
      </c>
      <c r="H122" s="31">
        <v>4884230.4556999998</v>
      </c>
      <c r="J122" s="18">
        <f t="shared" si="4"/>
        <v>-426808.54430000018</v>
      </c>
      <c r="K122" s="19">
        <f t="shared" si="5"/>
        <v>-8.0362532510117171E-2</v>
      </c>
      <c r="L122">
        <v>29</v>
      </c>
    </row>
    <row r="123" spans="1:12" x14ac:dyDescent="0.2">
      <c r="A123" s="1" t="s">
        <v>91</v>
      </c>
      <c r="B123" s="13" t="str">
        <f>IF(OR('Average Weekday'!B123=0,'Average Weekday'!B123=""),"",'Average Weekday'!B123)</f>
        <v/>
      </c>
      <c r="C123" s="31">
        <v>3618580</v>
      </c>
      <c r="D123" s="31">
        <v>3426929</v>
      </c>
      <c r="E123" s="31">
        <v>3242550</v>
      </c>
      <c r="F123" s="31">
        <v>2444841</v>
      </c>
      <c r="G123" s="31">
        <v>2358787</v>
      </c>
      <c r="H123" s="31">
        <v>2505105.9347999999</v>
      </c>
      <c r="J123" s="18">
        <f t="shared" si="4"/>
        <v>146318.93479999993</v>
      </c>
      <c r="K123" s="19">
        <f t="shared" si="5"/>
        <v>6.2031431748606349E-2</v>
      </c>
      <c r="L123">
        <v>90</v>
      </c>
    </row>
    <row r="124" spans="1:12" x14ac:dyDescent="0.2">
      <c r="A124" s="1" t="s">
        <v>92</v>
      </c>
      <c r="B124" s="13" t="str">
        <f>IF(OR('Average Weekday'!B124=0,'Average Weekday'!B124=""),"",'Average Weekday'!B124)</f>
        <v/>
      </c>
      <c r="C124" s="31">
        <v>2011602</v>
      </c>
      <c r="D124" s="31">
        <v>1830944</v>
      </c>
      <c r="E124" s="31">
        <v>1687040</v>
      </c>
      <c r="F124" s="31">
        <v>1356607</v>
      </c>
      <c r="G124" s="31">
        <v>1275571</v>
      </c>
      <c r="H124" s="31">
        <v>1335267.8293999999</v>
      </c>
      <c r="J124" s="18">
        <f t="shared" si="4"/>
        <v>59696.82939999993</v>
      </c>
      <c r="K124" s="19">
        <f t="shared" si="5"/>
        <v>4.6800083570416644E-2</v>
      </c>
      <c r="L124">
        <v>133</v>
      </c>
    </row>
    <row r="125" spans="1:12" x14ac:dyDescent="0.2">
      <c r="A125" s="33" t="s">
        <v>270</v>
      </c>
      <c r="B125" s="13">
        <f>IF(OR('Average Weekday'!B125=0,'Average Weekday'!B125=""),"",'Average Weekday'!B125)</f>
        <v>10</v>
      </c>
      <c r="C125" s="31">
        <v>4882312</v>
      </c>
      <c r="D125" s="31">
        <v>4534067</v>
      </c>
      <c r="E125" s="31">
        <v>4273617</v>
      </c>
      <c r="F125" s="31">
        <v>3694709</v>
      </c>
      <c r="G125" s="31">
        <v>3761218</v>
      </c>
      <c r="H125" s="31">
        <v>3775351.3434000001</v>
      </c>
      <c r="J125" s="18">
        <f t="shared" si="4"/>
        <v>14133.343400000129</v>
      </c>
      <c r="K125" s="19">
        <f t="shared" si="5"/>
        <v>3.7576506865595479E-3</v>
      </c>
      <c r="L125">
        <v>47</v>
      </c>
    </row>
    <row r="126" spans="1:12" x14ac:dyDescent="0.2">
      <c r="A126" s="33" t="s">
        <v>271</v>
      </c>
      <c r="B126" s="13">
        <f>IF(OR('Average Weekday'!B126=0,'Average Weekday'!B126=""),"",'Average Weekday'!B126)</f>
        <v>5</v>
      </c>
      <c r="C126" s="31">
        <v>7441506</v>
      </c>
      <c r="D126" s="31">
        <v>7343300</v>
      </c>
      <c r="E126" s="31">
        <v>7640401</v>
      </c>
      <c r="F126" s="31">
        <v>6253326</v>
      </c>
      <c r="G126" s="31">
        <v>5883098</v>
      </c>
      <c r="H126" s="31">
        <v>6429205.5054000001</v>
      </c>
      <c r="J126" s="18">
        <f t="shared" si="4"/>
        <v>546107.50540000014</v>
      </c>
      <c r="K126" s="19">
        <f t="shared" si="5"/>
        <v>9.2826518511165398E-2</v>
      </c>
      <c r="L126">
        <v>20</v>
      </c>
    </row>
    <row r="127" spans="1:12" x14ac:dyDescent="0.2">
      <c r="A127" s="1" t="s">
        <v>93</v>
      </c>
      <c r="B127" s="13" t="str">
        <f>IF(OR('Average Weekday'!B127=0,'Average Weekday'!B127=""),"",'Average Weekday'!B127)</f>
        <v/>
      </c>
      <c r="C127" s="31">
        <v>4758276</v>
      </c>
      <c r="D127" s="31">
        <v>4622995</v>
      </c>
      <c r="E127" s="31">
        <v>4480859</v>
      </c>
      <c r="F127" s="31">
        <v>4150049</v>
      </c>
      <c r="G127" s="31">
        <v>4039123</v>
      </c>
      <c r="H127" s="31">
        <v>4136041.1886999998</v>
      </c>
      <c r="J127" s="18">
        <f t="shared" si="4"/>
        <v>96918.188699999824</v>
      </c>
      <c r="K127" s="19">
        <f t="shared" si="5"/>
        <v>2.3994859453401102E-2</v>
      </c>
      <c r="L127">
        <v>37</v>
      </c>
    </row>
    <row r="128" spans="1:12" x14ac:dyDescent="0.2">
      <c r="A128" s="1" t="s">
        <v>94</v>
      </c>
      <c r="B128" s="13" t="str">
        <f>IF(OR('Average Weekday'!B128=0,'Average Weekday'!B128=""),"",'Average Weekday'!B128)</f>
        <v/>
      </c>
      <c r="C128" s="31">
        <v>470464</v>
      </c>
      <c r="D128" s="31">
        <v>454705</v>
      </c>
      <c r="E128" s="31">
        <v>473131</v>
      </c>
      <c r="F128" s="31">
        <v>421348</v>
      </c>
      <c r="G128" s="31">
        <v>386839</v>
      </c>
      <c r="H128" s="31">
        <v>372058.51630000002</v>
      </c>
      <c r="J128" s="18">
        <f t="shared" si="4"/>
        <v>-14780.483699999982</v>
      </c>
      <c r="K128" s="19">
        <f t="shared" si="5"/>
        <v>-3.8208359808602502E-2</v>
      </c>
      <c r="L128">
        <v>168</v>
      </c>
    </row>
    <row r="129" spans="1:12" x14ac:dyDescent="0.2">
      <c r="A129" s="1" t="s">
        <v>95</v>
      </c>
      <c r="B129" s="13" t="str">
        <f>IF(OR('Average Weekday'!B129=0,'Average Weekday'!B129=""),"",'Average Weekday'!B129)</f>
        <v/>
      </c>
      <c r="C129" s="31">
        <v>5111646</v>
      </c>
      <c r="D129" s="31">
        <v>5154437</v>
      </c>
      <c r="E129" s="31">
        <v>5294225</v>
      </c>
      <c r="F129" s="31">
        <v>5018980</v>
      </c>
      <c r="G129" s="31">
        <v>4598597</v>
      </c>
      <c r="H129" s="31">
        <v>4364747.7869999995</v>
      </c>
      <c r="J129" s="18">
        <f t="shared" si="4"/>
        <v>-233849.21300000045</v>
      </c>
      <c r="K129" s="19">
        <f t="shared" si="5"/>
        <v>-5.0852295384875096E-2</v>
      </c>
      <c r="L129">
        <v>33</v>
      </c>
    </row>
    <row r="130" spans="1:12" x14ac:dyDescent="0.2">
      <c r="A130" s="1" t="s">
        <v>96</v>
      </c>
      <c r="B130" s="13" t="str">
        <f>IF(OR('Average Weekday'!B130=0,'Average Weekday'!B130=""),"",'Average Weekday'!B130)</f>
        <v/>
      </c>
      <c r="C130" s="31">
        <v>8900689</v>
      </c>
      <c r="D130" s="31">
        <v>8293644</v>
      </c>
      <c r="E130" s="31">
        <v>7643449</v>
      </c>
      <c r="F130" s="31">
        <v>7076500</v>
      </c>
      <c r="G130" s="31">
        <v>7155626</v>
      </c>
      <c r="H130" s="31">
        <v>7085374.0926999999</v>
      </c>
      <c r="J130" s="18">
        <f t="shared" si="4"/>
        <v>-70251.907300000079</v>
      </c>
      <c r="K130" s="19">
        <f t="shared" si="5"/>
        <v>-9.817716479312932E-3</v>
      </c>
      <c r="L130">
        <v>14</v>
      </c>
    </row>
    <row r="131" spans="1:12" x14ac:dyDescent="0.2">
      <c r="A131" s="1" t="s">
        <v>97</v>
      </c>
      <c r="B131" s="13" t="str">
        <f>IF(OR('Average Weekday'!B131=0,'Average Weekday'!B131=""),"",'Average Weekday'!B131)</f>
        <v/>
      </c>
      <c r="C131" s="31">
        <v>4329297</v>
      </c>
      <c r="D131" s="31">
        <v>4192085</v>
      </c>
      <c r="E131" s="31">
        <v>3968957</v>
      </c>
      <c r="F131" s="31">
        <v>3708744</v>
      </c>
      <c r="G131" s="31">
        <v>3831383</v>
      </c>
      <c r="H131" s="31">
        <v>3887350.0567999999</v>
      </c>
      <c r="J131" s="18">
        <f t="shared" si="4"/>
        <v>55967.056799999904</v>
      </c>
      <c r="K131" s="19">
        <f t="shared" si="5"/>
        <v>1.4607533833083225E-2</v>
      </c>
      <c r="L131">
        <v>44</v>
      </c>
    </row>
    <row r="132" spans="1:12" x14ac:dyDescent="0.2">
      <c r="A132" s="1" t="s">
        <v>98</v>
      </c>
      <c r="B132" s="13" t="str">
        <f>IF(OR('Average Weekday'!B132=0,'Average Weekday'!B132=""),"",'Average Weekday'!B132)</f>
        <v/>
      </c>
      <c r="C132" s="31">
        <v>3608043</v>
      </c>
      <c r="D132" s="31">
        <v>3470311</v>
      </c>
      <c r="E132" s="31">
        <v>3190039</v>
      </c>
      <c r="F132" s="31">
        <v>2873012</v>
      </c>
      <c r="G132" s="31">
        <v>2930455</v>
      </c>
      <c r="H132" s="31">
        <v>3070277.6412</v>
      </c>
      <c r="J132" s="18">
        <f t="shared" ref="J132:J195" si="7">IF(AND(G132=0,G132=0),"",H132-G132)</f>
        <v>139822.64119999995</v>
      </c>
      <c r="K132" s="19">
        <f t="shared" ref="K132:K195" si="8">IFERROR(J132/G132,"")</f>
        <v>4.7713628497963609E-2</v>
      </c>
      <c r="L132">
        <v>65</v>
      </c>
    </row>
    <row r="133" spans="1:12" x14ac:dyDescent="0.2">
      <c r="A133" s="1" t="s">
        <v>99</v>
      </c>
      <c r="B133" s="13" t="str">
        <f>IF(OR('Average Weekday'!B133=0,'Average Weekday'!B133=""),"",'Average Weekday'!B133)</f>
        <v/>
      </c>
      <c r="C133" s="31">
        <v>3655580</v>
      </c>
      <c r="D133" s="31">
        <v>3333370</v>
      </c>
      <c r="E133" s="31">
        <v>2982823</v>
      </c>
      <c r="F133" s="31">
        <v>2810183</v>
      </c>
      <c r="G133" s="31">
        <v>2629563</v>
      </c>
      <c r="H133" s="31">
        <v>2687739.6965000001</v>
      </c>
      <c r="J133" s="18">
        <f t="shared" si="7"/>
        <v>58176.696500000078</v>
      </c>
      <c r="K133" s="19">
        <f t="shared" si="8"/>
        <v>2.2124093052724E-2</v>
      </c>
      <c r="L133">
        <v>82</v>
      </c>
    </row>
    <row r="134" spans="1:12" x14ac:dyDescent="0.2">
      <c r="A134" s="1" t="s">
        <v>100</v>
      </c>
      <c r="B134" s="13" t="str">
        <f>IF(OR('Average Weekday'!B134=0,'Average Weekday'!B134=""),"",'Average Weekday'!B134)</f>
        <v/>
      </c>
      <c r="C134" s="31">
        <v>655704</v>
      </c>
      <c r="D134" s="31">
        <v>690316</v>
      </c>
      <c r="E134" s="31">
        <v>696383</v>
      </c>
      <c r="F134" s="31">
        <v>645334</v>
      </c>
      <c r="G134" s="31">
        <v>614016</v>
      </c>
      <c r="H134" s="31">
        <v>613833.36</v>
      </c>
      <c r="J134" s="18">
        <f t="shared" si="7"/>
        <v>-182.64000000001397</v>
      </c>
      <c r="K134" s="19">
        <f t="shared" si="8"/>
        <v>-2.9745153220765252E-4</v>
      </c>
      <c r="L134">
        <v>162</v>
      </c>
    </row>
    <row r="135" spans="1:12" x14ac:dyDescent="0.2">
      <c r="A135" s="1" t="s">
        <v>101</v>
      </c>
      <c r="B135" s="13" t="str">
        <f>IF(OR('Average Weekday'!B135=0,'Average Weekday'!B135=""),"",'Average Weekday'!B135)</f>
        <v/>
      </c>
      <c r="C135" s="31">
        <v>3004962</v>
      </c>
      <c r="D135" s="31">
        <v>3219041</v>
      </c>
      <c r="E135" s="31">
        <v>3241353</v>
      </c>
      <c r="F135" s="31">
        <v>3014525</v>
      </c>
      <c r="G135" s="31">
        <v>2836220</v>
      </c>
      <c r="H135" s="31">
        <v>2807325.0210000002</v>
      </c>
      <c r="J135" s="18">
        <f t="shared" si="7"/>
        <v>-28894.978999999817</v>
      </c>
      <c r="K135" s="19">
        <f t="shared" si="8"/>
        <v>-1.018784826282863E-2</v>
      </c>
      <c r="L135">
        <v>76</v>
      </c>
    </row>
    <row r="136" spans="1:12" s="5" customFormat="1" x14ac:dyDescent="0.2">
      <c r="A136" s="1" t="s">
        <v>2</v>
      </c>
      <c r="B136" s="13" t="str">
        <f>IF(OR('Average Weekday'!B136=0,'Average Weekday'!B136=""),"",'Average Weekday'!B136)</f>
        <v/>
      </c>
      <c r="C136" s="31">
        <v>114271</v>
      </c>
      <c r="D136" s="31">
        <v>121760</v>
      </c>
      <c r="E136" s="31">
        <v>95316</v>
      </c>
      <c r="F136" s="31">
        <v>123642</v>
      </c>
      <c r="G136" s="31">
        <v>109151</v>
      </c>
      <c r="H136" s="31">
        <v>197849.28099999999</v>
      </c>
      <c r="I136" s="1"/>
      <c r="J136" s="18"/>
      <c r="K136" s="19"/>
      <c r="L136"/>
    </row>
    <row r="137" spans="1:12" x14ac:dyDescent="0.2">
      <c r="A137" s="3" t="s">
        <v>7</v>
      </c>
      <c r="B137" s="13" t="str">
        <f>IF(OR('Average Weekday'!B137=0,'Average Weekday'!B137=""),"",'Average Weekday'!B137)</f>
        <v/>
      </c>
      <c r="C137" s="3">
        <f t="shared" ref="C137:H137" si="9">SUM(C98:C136)</f>
        <v>139957832</v>
      </c>
      <c r="D137" s="3">
        <f t="shared" si="9"/>
        <v>133326664</v>
      </c>
      <c r="E137" s="3">
        <f t="shared" ref="E137:F137" si="10">SUM(E98:E136)</f>
        <v>128212381</v>
      </c>
      <c r="F137" s="3">
        <f t="shared" si="10"/>
        <v>118715667</v>
      </c>
      <c r="G137" s="3">
        <f t="shared" si="9"/>
        <v>116996185</v>
      </c>
      <c r="H137" s="3">
        <f t="shared" si="9"/>
        <v>119868296.28590001</v>
      </c>
      <c r="I137" s="3"/>
      <c r="J137" s="20">
        <f t="shared" si="7"/>
        <v>2872111.2859000117</v>
      </c>
      <c r="K137" s="21">
        <f t="shared" si="8"/>
        <v>2.4548760165983289E-2</v>
      </c>
      <c r="L137"/>
    </row>
    <row r="138" spans="1:12" x14ac:dyDescent="0.2">
      <c r="B138" s="13" t="str">
        <f>IF(OR('Average Weekday'!B138=0,'Average Weekday'!B138=""),"",'Average Weekday'!B138)</f>
        <v/>
      </c>
      <c r="H138" s="31"/>
      <c r="J138" s="18" t="str">
        <f t="shared" si="7"/>
        <v/>
      </c>
      <c r="K138" s="19" t="str">
        <f t="shared" si="8"/>
        <v/>
      </c>
      <c r="L138"/>
    </row>
    <row r="139" spans="1:12" x14ac:dyDescent="0.2">
      <c r="A139" s="1" t="s">
        <v>102</v>
      </c>
      <c r="B139" s="13" t="str">
        <f>IF(OR('Average Weekday'!B139=0,'Average Weekday'!B139=""),"",'Average Weekday'!B139)</f>
        <v/>
      </c>
      <c r="C139" s="31">
        <v>1449670</v>
      </c>
      <c r="D139" s="31">
        <v>1452330</v>
      </c>
      <c r="E139" s="31">
        <v>1345803</v>
      </c>
      <c r="F139" s="31">
        <v>1286245</v>
      </c>
      <c r="G139" s="31">
        <v>1268354</v>
      </c>
      <c r="H139" s="31">
        <v>1231336.7801000001</v>
      </c>
      <c r="J139" s="18">
        <f t="shared" si="7"/>
        <v>-37017.219899999909</v>
      </c>
      <c r="K139" s="19">
        <f t="shared" si="8"/>
        <v>-2.9185243157667268E-2</v>
      </c>
      <c r="L139">
        <v>137</v>
      </c>
    </row>
    <row r="140" spans="1:12" x14ac:dyDescent="0.2">
      <c r="A140" s="1" t="s">
        <v>103</v>
      </c>
      <c r="B140" s="13" t="str">
        <f>IF(OR('Average Weekday'!B140=0,'Average Weekday'!B140=""),"",'Average Weekday'!B140)</f>
        <v/>
      </c>
      <c r="C140" s="31">
        <v>1832620</v>
      </c>
      <c r="D140" s="31">
        <v>1762335</v>
      </c>
      <c r="E140" s="31">
        <v>1755288</v>
      </c>
      <c r="F140" s="31">
        <v>1698724</v>
      </c>
      <c r="G140" s="31">
        <v>1626985</v>
      </c>
      <c r="H140" s="31">
        <v>1600339.8411000001</v>
      </c>
      <c r="J140" s="18">
        <f t="shared" si="7"/>
        <v>-26645.158899999922</v>
      </c>
      <c r="K140" s="19">
        <f t="shared" si="8"/>
        <v>-1.6377015706967132E-2</v>
      </c>
      <c r="L140">
        <v>124</v>
      </c>
    </row>
    <row r="141" spans="1:12" x14ac:dyDescent="0.2">
      <c r="A141" s="1" t="s">
        <v>104</v>
      </c>
      <c r="B141" s="13" t="str">
        <f>IF(OR('Average Weekday'!B141=0,'Average Weekday'!B141=""),"",'Average Weekday'!B141)</f>
        <v/>
      </c>
      <c r="C141" s="31">
        <v>3032529</v>
      </c>
      <c r="D141" s="31">
        <v>3101830</v>
      </c>
      <c r="E141" s="31">
        <v>3101783</v>
      </c>
      <c r="F141" s="31">
        <v>3016184</v>
      </c>
      <c r="G141" s="31">
        <v>2797181</v>
      </c>
      <c r="H141" s="31">
        <v>2646201.7475000001</v>
      </c>
      <c r="J141" s="18">
        <f t="shared" si="7"/>
        <v>-150979.25249999994</v>
      </c>
      <c r="K141" s="19">
        <f t="shared" si="8"/>
        <v>-5.3975503372860015E-2</v>
      </c>
      <c r="L141">
        <v>85</v>
      </c>
    </row>
    <row r="142" spans="1:12" x14ac:dyDescent="0.2">
      <c r="A142" s="1" t="s">
        <v>105</v>
      </c>
      <c r="B142" s="13" t="str">
        <f>IF(OR('Average Weekday'!B142=0,'Average Weekday'!B142=""),"",'Average Weekday'!B142)</f>
        <v/>
      </c>
      <c r="C142" s="31">
        <v>3019584</v>
      </c>
      <c r="D142" s="31">
        <v>2875553</v>
      </c>
      <c r="E142" s="31">
        <v>2823377</v>
      </c>
      <c r="F142" s="31">
        <v>2744728</v>
      </c>
      <c r="G142" s="31">
        <v>2630040</v>
      </c>
      <c r="H142" s="31">
        <v>2625148.3297000001</v>
      </c>
      <c r="J142" s="18">
        <f t="shared" si="7"/>
        <v>-4891.6702999998815</v>
      </c>
      <c r="K142" s="19">
        <f t="shared" si="8"/>
        <v>-1.8599223966174968E-3</v>
      </c>
      <c r="L142">
        <v>88</v>
      </c>
    </row>
    <row r="143" spans="1:12" x14ac:dyDescent="0.2">
      <c r="A143" s="1" t="s">
        <v>106</v>
      </c>
      <c r="B143" s="13" t="str">
        <f>IF(OR('Average Weekday'!B143=0,'Average Weekday'!B143=""),"",'Average Weekday'!B143)</f>
        <v/>
      </c>
      <c r="C143" s="31">
        <v>3913638</v>
      </c>
      <c r="D143" s="31">
        <v>3776091</v>
      </c>
      <c r="E143" s="31">
        <v>3664082</v>
      </c>
      <c r="F143" s="31">
        <v>3521323</v>
      </c>
      <c r="G143" s="31">
        <v>3370554</v>
      </c>
      <c r="H143" s="31">
        <v>3367438.0772000002</v>
      </c>
      <c r="J143" s="18">
        <f t="shared" si="7"/>
        <v>-3115.9227999998257</v>
      </c>
      <c r="K143" s="19">
        <f t="shared" si="8"/>
        <v>-9.2445419951729766E-4</v>
      </c>
      <c r="L143">
        <v>55</v>
      </c>
    </row>
    <row r="144" spans="1:12" x14ac:dyDescent="0.2">
      <c r="A144" s="1" t="s">
        <v>107</v>
      </c>
      <c r="B144" s="13" t="str">
        <f>IF(OR('Average Weekday'!B144=0,'Average Weekday'!B144=""),"",'Average Weekday'!B144)</f>
        <v/>
      </c>
      <c r="C144" s="31">
        <v>3572158</v>
      </c>
      <c r="D144" s="31">
        <v>3577098</v>
      </c>
      <c r="E144" s="31">
        <v>3629368</v>
      </c>
      <c r="F144" s="31">
        <v>3527111</v>
      </c>
      <c r="G144" s="31">
        <v>3327193</v>
      </c>
      <c r="H144" s="31">
        <v>3074727.3705000002</v>
      </c>
      <c r="J144" s="18">
        <f t="shared" si="7"/>
        <v>-252465.62949999981</v>
      </c>
      <c r="K144" s="19">
        <f t="shared" si="8"/>
        <v>-7.5879466415083169E-2</v>
      </c>
      <c r="L144">
        <v>64</v>
      </c>
    </row>
    <row r="145" spans="1:12" x14ac:dyDescent="0.2">
      <c r="A145" s="1" t="s">
        <v>108</v>
      </c>
      <c r="B145" s="13" t="str">
        <f>IF(OR('Average Weekday'!B145=0,'Average Weekday'!B145=""),"",'Average Weekday'!B145)</f>
        <v/>
      </c>
      <c r="C145" s="31">
        <v>2793979</v>
      </c>
      <c r="D145" s="31">
        <v>2752764</v>
      </c>
      <c r="E145" s="31">
        <v>2716439</v>
      </c>
      <c r="F145" s="31">
        <v>2600357</v>
      </c>
      <c r="G145" s="31">
        <v>2375913</v>
      </c>
      <c r="H145" s="31">
        <v>2351562.4284000001</v>
      </c>
      <c r="J145" s="18">
        <f t="shared" si="7"/>
        <v>-24350.571599999908</v>
      </c>
      <c r="K145" s="19">
        <f t="shared" si="8"/>
        <v>-1.0248932347270253E-2</v>
      </c>
      <c r="L145">
        <v>95</v>
      </c>
    </row>
    <row r="146" spans="1:12" x14ac:dyDescent="0.2">
      <c r="A146" s="1" t="s">
        <v>109</v>
      </c>
      <c r="B146" s="13" t="str">
        <f>IF(OR('Average Weekday'!B146=0,'Average Weekday'!B146=""),"",'Average Weekday'!B146)</f>
        <v/>
      </c>
      <c r="C146" s="31">
        <v>1734369</v>
      </c>
      <c r="D146" s="31">
        <v>1731910</v>
      </c>
      <c r="E146" s="31">
        <v>1777914</v>
      </c>
      <c r="F146" s="31">
        <v>1753118</v>
      </c>
      <c r="G146" s="31">
        <v>1723192</v>
      </c>
      <c r="H146" s="31">
        <v>1713496.7505000001</v>
      </c>
      <c r="J146" s="18">
        <f t="shared" si="7"/>
        <v>-9695.249499999918</v>
      </c>
      <c r="K146" s="19">
        <f t="shared" si="8"/>
        <v>-5.6263315405363527E-3</v>
      </c>
      <c r="L146">
        <v>121</v>
      </c>
    </row>
    <row r="147" spans="1:12" x14ac:dyDescent="0.2">
      <c r="A147" s="1" t="s">
        <v>110</v>
      </c>
      <c r="B147" s="13" t="str">
        <f>IF(OR('Average Weekday'!B147=0,'Average Weekday'!B147=""),"",'Average Weekday'!B147)</f>
        <v/>
      </c>
      <c r="C147" s="31">
        <v>1198810</v>
      </c>
      <c r="D147" s="31">
        <v>1207150</v>
      </c>
      <c r="E147" s="31">
        <v>1205052</v>
      </c>
      <c r="F147" s="31">
        <v>1198072</v>
      </c>
      <c r="G147" s="31">
        <v>1179442</v>
      </c>
      <c r="H147" s="31">
        <v>1236086.2452</v>
      </c>
      <c r="J147" s="18">
        <f t="shared" si="7"/>
        <v>56644.245200000005</v>
      </c>
      <c r="K147" s="19">
        <f t="shared" si="8"/>
        <v>4.8026308372942465E-2</v>
      </c>
      <c r="L147">
        <v>136</v>
      </c>
    </row>
    <row r="148" spans="1:12" x14ac:dyDescent="0.2">
      <c r="A148" s="1" t="s">
        <v>111</v>
      </c>
      <c r="B148" s="13" t="str">
        <f>IF(OR('Average Weekday'!B148=0,'Average Weekday'!B148=""),"",'Average Weekday'!B148)</f>
        <v/>
      </c>
      <c r="C148" s="31">
        <v>5668570</v>
      </c>
      <c r="D148" s="31">
        <v>5549706</v>
      </c>
      <c r="E148" s="31">
        <v>5544402</v>
      </c>
      <c r="F148" s="31">
        <v>5138621</v>
      </c>
      <c r="G148" s="31">
        <v>4983420</v>
      </c>
      <c r="H148" s="31">
        <v>5025159.5975000001</v>
      </c>
      <c r="J148" s="18">
        <f t="shared" si="7"/>
        <v>41739.597500000149</v>
      </c>
      <c r="K148" s="19">
        <f t="shared" si="8"/>
        <v>8.3756932989794454E-3</v>
      </c>
      <c r="L148">
        <v>28</v>
      </c>
    </row>
    <row r="149" spans="1:12" x14ac:dyDescent="0.2">
      <c r="A149" s="1" t="s">
        <v>112</v>
      </c>
      <c r="B149" s="13" t="str">
        <f>IF(OR('Average Weekday'!B149=0,'Average Weekday'!B149=""),"",'Average Weekday'!B149)</f>
        <v/>
      </c>
      <c r="C149" s="31">
        <v>4221715</v>
      </c>
      <c r="D149" s="31">
        <v>4205234</v>
      </c>
      <c r="E149" s="31">
        <v>4442586</v>
      </c>
      <c r="F149" s="31">
        <v>4589781</v>
      </c>
      <c r="G149" s="31">
        <v>4368989</v>
      </c>
      <c r="H149" s="31">
        <v>4315744.5</v>
      </c>
      <c r="J149" s="18">
        <f t="shared" si="7"/>
        <v>-53244.5</v>
      </c>
      <c r="K149" s="19">
        <f t="shared" si="8"/>
        <v>-1.2186915554147653E-2</v>
      </c>
      <c r="L149">
        <v>36</v>
      </c>
    </row>
    <row r="150" spans="1:12" x14ac:dyDescent="0.2">
      <c r="A150" s="1" t="s">
        <v>113</v>
      </c>
      <c r="B150" s="13" t="str">
        <f>IF(OR('Average Weekday'!B150=0,'Average Weekday'!B150=""),"",'Average Weekday'!B150)</f>
        <v/>
      </c>
      <c r="C150" s="31">
        <v>2929201</v>
      </c>
      <c r="D150" s="31">
        <v>2787584</v>
      </c>
      <c r="E150" s="31">
        <v>2685813</v>
      </c>
      <c r="F150" s="31">
        <v>2613268</v>
      </c>
      <c r="G150" s="31">
        <v>2395505</v>
      </c>
      <c r="H150" s="31">
        <v>2250866.8339999998</v>
      </c>
      <c r="J150" s="18">
        <f t="shared" si="7"/>
        <v>-144638.1660000002</v>
      </c>
      <c r="K150" s="19">
        <f t="shared" si="8"/>
        <v>-6.0378987311652532E-2</v>
      </c>
      <c r="L150">
        <v>99</v>
      </c>
    </row>
    <row r="151" spans="1:12" x14ac:dyDescent="0.2">
      <c r="A151" s="1" t="s">
        <v>114</v>
      </c>
      <c r="B151" s="13" t="str">
        <f>IF(OR('Average Weekday'!B151=0,'Average Weekday'!B151=""),"",'Average Weekday'!B151)</f>
        <v/>
      </c>
      <c r="C151" s="31">
        <v>365300</v>
      </c>
      <c r="D151" s="31">
        <v>354881</v>
      </c>
      <c r="E151" s="31">
        <v>372307</v>
      </c>
      <c r="F151" s="31">
        <v>388315</v>
      </c>
      <c r="G151" s="31">
        <v>349165</v>
      </c>
      <c r="H151" s="31">
        <v>358636.74670000002</v>
      </c>
      <c r="J151" s="18">
        <f t="shared" si="7"/>
        <v>9471.7467000000179</v>
      </c>
      <c r="K151" s="19">
        <f t="shared" si="8"/>
        <v>2.7126850342961115E-2</v>
      </c>
      <c r="L151">
        <v>169</v>
      </c>
    </row>
    <row r="152" spans="1:12" x14ac:dyDescent="0.2">
      <c r="A152" s="1" t="s">
        <v>115</v>
      </c>
      <c r="B152" s="13" t="str">
        <f>IF(OR('Average Weekday'!B152=0,'Average Weekday'!B152=""),"",'Average Weekday'!B152)</f>
        <v/>
      </c>
      <c r="C152" s="31">
        <v>7651888</v>
      </c>
      <c r="D152" s="31">
        <v>7558619</v>
      </c>
      <c r="E152" s="31">
        <v>7587488</v>
      </c>
      <c r="F152" s="31">
        <v>7367252</v>
      </c>
      <c r="G152" s="31">
        <v>7162680</v>
      </c>
      <c r="H152" s="31">
        <v>7139900.0624000002</v>
      </c>
      <c r="J152" s="18">
        <f t="shared" si="7"/>
        <v>-22779.93759999983</v>
      </c>
      <c r="K152" s="19">
        <f t="shared" si="8"/>
        <v>-3.1803651147335678E-3</v>
      </c>
      <c r="L152">
        <v>13</v>
      </c>
    </row>
    <row r="153" spans="1:12" x14ac:dyDescent="0.2">
      <c r="A153" s="1" t="s">
        <v>116</v>
      </c>
      <c r="B153" s="13" t="str">
        <f>IF(OR('Average Weekday'!B153=0,'Average Weekday'!B153=""),"",'Average Weekday'!B153)</f>
        <v/>
      </c>
      <c r="C153" s="31">
        <v>3080686</v>
      </c>
      <c r="D153" s="31">
        <v>3034878</v>
      </c>
      <c r="E153" s="31">
        <v>3063422</v>
      </c>
      <c r="F153" s="31">
        <v>2917536</v>
      </c>
      <c r="G153" s="31">
        <v>2776496</v>
      </c>
      <c r="H153" s="31">
        <v>2710656.9934999999</v>
      </c>
      <c r="J153" s="18">
        <f t="shared" si="7"/>
        <v>-65839.006500000134</v>
      </c>
      <c r="K153" s="19">
        <f t="shared" si="8"/>
        <v>-2.3712984459549061E-2</v>
      </c>
      <c r="L153">
        <v>80</v>
      </c>
    </row>
    <row r="154" spans="1:12" x14ac:dyDescent="0.2">
      <c r="A154" s="1" t="s">
        <v>117</v>
      </c>
      <c r="B154" s="13" t="str">
        <f>IF(OR('Average Weekday'!B154=0,'Average Weekday'!B154=""),"",'Average Weekday'!B154)</f>
        <v/>
      </c>
      <c r="C154" s="31">
        <v>2941916</v>
      </c>
      <c r="D154" s="31">
        <v>2949133</v>
      </c>
      <c r="E154" s="31">
        <v>3023049</v>
      </c>
      <c r="F154" s="31">
        <v>2902064</v>
      </c>
      <c r="G154" s="31">
        <v>2711823</v>
      </c>
      <c r="H154" s="31">
        <v>2712375.4169000001</v>
      </c>
      <c r="J154" s="18">
        <f t="shared" si="7"/>
        <v>552.41690000006929</v>
      </c>
      <c r="K154" s="19">
        <f t="shared" si="8"/>
        <v>2.0370684222387276E-4</v>
      </c>
      <c r="L154">
        <v>79</v>
      </c>
    </row>
    <row r="155" spans="1:12" x14ac:dyDescent="0.2">
      <c r="A155" s="1" t="s">
        <v>118</v>
      </c>
      <c r="B155" s="13">
        <f>IF(OR('Average Weekday'!B155=0,'Average Weekday'!B155=""),"",'Average Weekday'!B155)</f>
        <v>2</v>
      </c>
      <c r="C155" s="31">
        <v>1527840</v>
      </c>
      <c r="D155" s="31">
        <v>1540863</v>
      </c>
      <c r="E155" s="31">
        <v>1566789</v>
      </c>
      <c r="F155" s="31">
        <v>1588621</v>
      </c>
      <c r="G155" s="31">
        <v>1540365</v>
      </c>
      <c r="H155" s="31">
        <v>1511187.4968999999</v>
      </c>
      <c r="J155" s="18">
        <f t="shared" si="7"/>
        <v>-29177.503100000089</v>
      </c>
      <c r="K155" s="19">
        <f t="shared" si="8"/>
        <v>-1.8941941098376092E-2</v>
      </c>
      <c r="L155">
        <v>130</v>
      </c>
    </row>
    <row r="156" spans="1:12" x14ac:dyDescent="0.2">
      <c r="A156" s="1" t="s">
        <v>119</v>
      </c>
      <c r="B156" s="13" t="str">
        <f>IF(OR('Average Weekday'!B156=0,'Average Weekday'!B156=""),"",'Average Weekday'!B156)</f>
        <v/>
      </c>
      <c r="C156" s="31">
        <v>3516234</v>
      </c>
      <c r="D156" s="31">
        <v>3322709</v>
      </c>
      <c r="E156" s="31">
        <v>3196194</v>
      </c>
      <c r="F156" s="31">
        <v>3098965</v>
      </c>
      <c r="G156" s="31">
        <v>3279080</v>
      </c>
      <c r="H156" s="31">
        <v>3211435.2181000002</v>
      </c>
      <c r="J156" s="18">
        <f t="shared" si="7"/>
        <v>-67644.781899999827</v>
      </c>
      <c r="K156" s="19">
        <f t="shared" si="8"/>
        <v>-2.0629195353574731E-2</v>
      </c>
      <c r="L156">
        <v>60</v>
      </c>
    </row>
    <row r="157" spans="1:12" x14ac:dyDescent="0.2">
      <c r="A157" s="1" t="s">
        <v>120</v>
      </c>
      <c r="B157" s="13" t="str">
        <f>IF(OR('Average Weekday'!B157=0,'Average Weekday'!B157=""),"",'Average Weekday'!B157)</f>
        <v/>
      </c>
      <c r="C157" s="31">
        <v>1790084</v>
      </c>
      <c r="D157" s="31">
        <v>1801158</v>
      </c>
      <c r="E157" s="31">
        <v>1838914</v>
      </c>
      <c r="F157" s="31">
        <v>1809960</v>
      </c>
      <c r="G157" s="31">
        <v>1766164</v>
      </c>
      <c r="H157" s="31">
        <v>1769339.8810000001</v>
      </c>
      <c r="J157" s="18">
        <f t="shared" si="7"/>
        <v>3175.8810000000522</v>
      </c>
      <c r="K157" s="19">
        <f t="shared" si="8"/>
        <v>1.7981801237031512E-3</v>
      </c>
      <c r="L157">
        <v>117</v>
      </c>
    </row>
    <row r="158" spans="1:12" x14ac:dyDescent="0.2">
      <c r="A158" s="1" t="s">
        <v>121</v>
      </c>
      <c r="B158" s="13" t="str">
        <f>IF(OR('Average Weekday'!B158=0,'Average Weekday'!B158=""),"",'Average Weekday'!B158)</f>
        <v/>
      </c>
      <c r="C158" s="31">
        <v>292011</v>
      </c>
      <c r="D158" s="31">
        <v>303630</v>
      </c>
      <c r="E158" s="31">
        <v>303658</v>
      </c>
      <c r="F158" s="31">
        <v>299676</v>
      </c>
      <c r="G158" s="31">
        <v>293639</v>
      </c>
      <c r="H158" s="31">
        <v>294214.77850000001</v>
      </c>
      <c r="J158" s="18">
        <f t="shared" si="7"/>
        <v>575.7785000000149</v>
      </c>
      <c r="K158" s="19">
        <f t="shared" si="8"/>
        <v>1.9608379677086996E-3</v>
      </c>
      <c r="L158">
        <v>171</v>
      </c>
    </row>
    <row r="159" spans="1:12" x14ac:dyDescent="0.2">
      <c r="A159" s="1" t="s">
        <v>122</v>
      </c>
      <c r="B159" s="13" t="str">
        <f>IF(OR('Average Weekday'!B159=0,'Average Weekday'!B159=""),"",'Average Weekday'!B159)</f>
        <v/>
      </c>
      <c r="C159" s="31">
        <v>4673362</v>
      </c>
      <c r="D159" s="31">
        <v>4507252</v>
      </c>
      <c r="E159" s="31">
        <v>4492588</v>
      </c>
      <c r="F159" s="31">
        <v>4328944</v>
      </c>
      <c r="G159" s="31">
        <v>4092878</v>
      </c>
      <c r="H159" s="31">
        <v>4052202.5096</v>
      </c>
      <c r="J159" s="18">
        <f t="shared" si="7"/>
        <v>-40675.49040000001</v>
      </c>
      <c r="K159" s="19">
        <f t="shared" si="8"/>
        <v>-9.9381145492242889E-3</v>
      </c>
      <c r="L159">
        <v>39</v>
      </c>
    </row>
    <row r="160" spans="1:12" x14ac:dyDescent="0.2">
      <c r="A160" s="33" t="s">
        <v>272</v>
      </c>
      <c r="B160" s="13">
        <f>IF(OR('Average Weekday'!B160=0,'Average Weekday'!B160=""),"",'Average Weekday'!B160)</f>
        <v>6</v>
      </c>
      <c r="C160" s="31">
        <v>9240459</v>
      </c>
      <c r="D160" s="31">
        <v>8893228</v>
      </c>
      <c r="E160" s="31">
        <v>9140232</v>
      </c>
      <c r="F160" s="31">
        <v>9008058</v>
      </c>
      <c r="G160" s="31">
        <v>8609302</v>
      </c>
      <c r="H160" s="31">
        <v>8248770.7227999996</v>
      </c>
      <c r="J160" s="18">
        <f t="shared" si="7"/>
        <v>-360531.27720000036</v>
      </c>
      <c r="K160" s="19">
        <f t="shared" si="8"/>
        <v>-4.187694626114874E-2</v>
      </c>
      <c r="L160">
        <v>10</v>
      </c>
    </row>
    <row r="161" spans="1:12" x14ac:dyDescent="0.2">
      <c r="A161" s="1" t="s">
        <v>123</v>
      </c>
      <c r="B161" s="13" t="str">
        <f>IF(OR('Average Weekday'!B161=0,'Average Weekday'!B161=""),"",'Average Weekday'!B161)</f>
        <v/>
      </c>
      <c r="C161" s="31">
        <v>6594164</v>
      </c>
      <c r="D161" s="31">
        <v>6429474</v>
      </c>
      <c r="E161" s="31">
        <v>6348286</v>
      </c>
      <c r="F161" s="31">
        <v>6132598</v>
      </c>
      <c r="G161" s="31">
        <v>5929218</v>
      </c>
      <c r="H161" s="31">
        <v>5816406.5011999998</v>
      </c>
      <c r="J161" s="18">
        <f t="shared" si="7"/>
        <v>-112811.49880000018</v>
      </c>
      <c r="K161" s="19">
        <f t="shared" si="8"/>
        <v>-1.902637056016496E-2</v>
      </c>
      <c r="L161">
        <v>23</v>
      </c>
    </row>
    <row r="162" spans="1:12" x14ac:dyDescent="0.2">
      <c r="A162" s="1" t="s">
        <v>124</v>
      </c>
      <c r="B162" s="13" t="str">
        <f>IF(OR('Average Weekday'!B162=0,'Average Weekday'!B162=""),"",'Average Weekday'!B162)</f>
        <v/>
      </c>
      <c r="C162" s="31">
        <v>910516</v>
      </c>
      <c r="D162" s="31">
        <v>946121</v>
      </c>
      <c r="E162" s="31">
        <v>966699</v>
      </c>
      <c r="F162" s="31">
        <v>944849</v>
      </c>
      <c r="G162" s="31">
        <v>968379</v>
      </c>
      <c r="H162" s="31">
        <v>923677.81499999994</v>
      </c>
      <c r="J162" s="18">
        <f t="shared" si="7"/>
        <v>-44701.185000000056</v>
      </c>
      <c r="K162" s="19">
        <f t="shared" si="8"/>
        <v>-4.6160836821120717E-2</v>
      </c>
      <c r="L162">
        <v>150</v>
      </c>
    </row>
    <row r="163" spans="1:12" x14ac:dyDescent="0.2">
      <c r="A163" s="1" t="s">
        <v>125</v>
      </c>
      <c r="B163" s="13" t="str">
        <f>IF(OR('Average Weekday'!B163=0,'Average Weekday'!B163=""),"",'Average Weekday'!B163)</f>
        <v/>
      </c>
      <c r="C163" s="31">
        <v>3784966</v>
      </c>
      <c r="D163" s="31">
        <v>3652154</v>
      </c>
      <c r="E163" s="31">
        <v>3703056</v>
      </c>
      <c r="F163" s="31">
        <v>3545639</v>
      </c>
      <c r="G163" s="31">
        <v>3304851</v>
      </c>
      <c r="H163" s="31">
        <v>3150283.9523</v>
      </c>
      <c r="J163" s="18">
        <f t="shared" si="7"/>
        <v>-154567.0477</v>
      </c>
      <c r="K163" s="19">
        <f t="shared" si="8"/>
        <v>-4.6769747773802814E-2</v>
      </c>
      <c r="L163">
        <v>63</v>
      </c>
    </row>
    <row r="164" spans="1:12" x14ac:dyDescent="0.2">
      <c r="A164" s="1" t="s">
        <v>126</v>
      </c>
      <c r="B164" s="13" t="str">
        <f>IF(OR('Average Weekday'!B164=0,'Average Weekday'!B164=""),"",'Average Weekday'!B164)</f>
        <v/>
      </c>
      <c r="C164" s="31">
        <v>2446537</v>
      </c>
      <c r="D164" s="31">
        <v>2310378</v>
      </c>
      <c r="E164" s="31">
        <v>2281548</v>
      </c>
      <c r="F164" s="31">
        <v>2217379</v>
      </c>
      <c r="G164" s="31">
        <v>2090862</v>
      </c>
      <c r="H164" s="31">
        <v>1979605.4557</v>
      </c>
      <c r="J164" s="18">
        <f t="shared" si="7"/>
        <v>-111256.54429999995</v>
      </c>
      <c r="K164" s="19">
        <f t="shared" si="8"/>
        <v>-5.3210850022622228E-2</v>
      </c>
      <c r="L164">
        <v>107</v>
      </c>
    </row>
    <row r="165" spans="1:12" x14ac:dyDescent="0.2">
      <c r="A165" s="1" t="s">
        <v>127</v>
      </c>
      <c r="B165" s="13" t="str">
        <f>IF(OR('Average Weekday'!B165=0,'Average Weekday'!B165=""),"",'Average Weekday'!B165)</f>
        <v/>
      </c>
      <c r="C165" s="31">
        <v>2895623</v>
      </c>
      <c r="D165" s="31">
        <v>2604949</v>
      </c>
      <c r="E165" s="31">
        <v>2563005</v>
      </c>
      <c r="F165" s="31">
        <v>2590001</v>
      </c>
      <c r="G165" s="31">
        <v>2506877</v>
      </c>
      <c r="H165" s="31">
        <v>2279903.4051000001</v>
      </c>
      <c r="J165" s="18">
        <f t="shared" si="7"/>
        <v>-226973.59489999991</v>
      </c>
      <c r="K165" s="19">
        <f t="shared" si="8"/>
        <v>-9.0540379484115058E-2</v>
      </c>
      <c r="L165">
        <v>97</v>
      </c>
    </row>
    <row r="166" spans="1:12" x14ac:dyDescent="0.2">
      <c r="A166" s="1" t="s">
        <v>128</v>
      </c>
      <c r="B166" s="13" t="str">
        <f>IF(OR('Average Weekday'!B166=0,'Average Weekday'!B166=""),"",'Average Weekday'!B166)</f>
        <v/>
      </c>
      <c r="C166" s="31">
        <v>9787420</v>
      </c>
      <c r="D166" s="31">
        <v>9587051</v>
      </c>
      <c r="E166" s="31">
        <v>9678563</v>
      </c>
      <c r="F166" s="31">
        <v>9467869</v>
      </c>
      <c r="G166" s="31">
        <v>9179829</v>
      </c>
      <c r="H166" s="31">
        <v>9131904.0942000002</v>
      </c>
      <c r="J166" s="18">
        <f t="shared" si="7"/>
        <v>-47924.905799999833</v>
      </c>
      <c r="K166" s="19">
        <f t="shared" si="8"/>
        <v>-5.2206752217279686E-3</v>
      </c>
      <c r="L166">
        <v>7</v>
      </c>
    </row>
    <row r="167" spans="1:12" x14ac:dyDescent="0.2">
      <c r="A167" s="1" t="s">
        <v>129</v>
      </c>
      <c r="B167" s="13" t="str">
        <f>IF(OR('Average Weekday'!B167=0,'Average Weekday'!B167=""),"",'Average Weekday'!B167)</f>
        <v/>
      </c>
      <c r="C167" s="31">
        <v>2226212</v>
      </c>
      <c r="D167" s="31">
        <v>2184498</v>
      </c>
      <c r="E167" s="31">
        <v>2252528</v>
      </c>
      <c r="F167" s="31">
        <v>2230581</v>
      </c>
      <c r="G167" s="31">
        <v>2127493</v>
      </c>
      <c r="H167" s="31">
        <v>2131582.1710999999</v>
      </c>
      <c r="J167" s="18">
        <f t="shared" si="7"/>
        <v>4089.1710999999195</v>
      </c>
      <c r="K167" s="19">
        <f t="shared" si="8"/>
        <v>1.9220608951474433E-3</v>
      </c>
      <c r="L167">
        <v>102</v>
      </c>
    </row>
    <row r="168" spans="1:12" x14ac:dyDescent="0.2">
      <c r="A168" s="1" t="s">
        <v>130</v>
      </c>
      <c r="B168" s="13" t="str">
        <f>IF(OR('Average Weekday'!B168=0,'Average Weekday'!B168=""),"",'Average Weekday'!B168)</f>
        <v/>
      </c>
      <c r="C168" s="31">
        <v>1641480</v>
      </c>
      <c r="D168" s="31">
        <v>1599107</v>
      </c>
      <c r="E168" s="31">
        <v>1648960</v>
      </c>
      <c r="F168" s="31">
        <v>1633475</v>
      </c>
      <c r="G168" s="31">
        <v>1543249</v>
      </c>
      <c r="H168" s="31">
        <v>1540602.4029999999</v>
      </c>
      <c r="J168" s="18">
        <f t="shared" si="7"/>
        <v>-2646.5970000000671</v>
      </c>
      <c r="K168" s="19">
        <f t="shared" si="8"/>
        <v>-1.7149513785526943E-3</v>
      </c>
      <c r="L168">
        <v>128</v>
      </c>
    </row>
    <row r="169" spans="1:12" x14ac:dyDescent="0.2">
      <c r="A169" s="1" t="s">
        <v>131</v>
      </c>
      <c r="B169" s="13" t="str">
        <f>IF(OR('Average Weekday'!B169=0,'Average Weekday'!B169=""),"",'Average Weekday'!B169)</f>
        <v/>
      </c>
      <c r="C169" s="31">
        <v>1743470</v>
      </c>
      <c r="D169" s="31">
        <v>1790430</v>
      </c>
      <c r="E169" s="31">
        <v>1825110</v>
      </c>
      <c r="F169" s="31">
        <v>1760132</v>
      </c>
      <c r="G169" s="31">
        <v>1648095</v>
      </c>
      <c r="H169" s="31">
        <v>1642700.5504999999</v>
      </c>
      <c r="J169" s="18">
        <f t="shared" si="7"/>
        <v>-5394.4495000001043</v>
      </c>
      <c r="K169" s="19">
        <f t="shared" si="8"/>
        <v>-3.2731423249267211E-3</v>
      </c>
      <c r="L169">
        <v>123</v>
      </c>
    </row>
    <row r="170" spans="1:12" x14ac:dyDescent="0.2">
      <c r="A170" s="1" t="s">
        <v>132</v>
      </c>
      <c r="B170" s="13" t="str">
        <f>IF(OR('Average Weekday'!B170=0,'Average Weekday'!B170=""),"",'Average Weekday'!B170)</f>
        <v/>
      </c>
      <c r="C170" s="31">
        <v>2792277</v>
      </c>
      <c r="D170" s="31">
        <v>2721197</v>
      </c>
      <c r="E170" s="31">
        <v>2658399</v>
      </c>
      <c r="F170" s="31">
        <v>2585726</v>
      </c>
      <c r="G170" s="31">
        <v>2497239</v>
      </c>
      <c r="H170" s="31">
        <v>2448711.0684000002</v>
      </c>
      <c r="J170" s="18">
        <f t="shared" si="7"/>
        <v>-48527.931599999778</v>
      </c>
      <c r="K170" s="19">
        <f t="shared" si="8"/>
        <v>-1.9432634041034829E-2</v>
      </c>
      <c r="L170">
        <v>92</v>
      </c>
    </row>
    <row r="171" spans="1:12" x14ac:dyDescent="0.2">
      <c r="A171" s="1" t="s">
        <v>133</v>
      </c>
      <c r="B171" s="13" t="str">
        <f>IF(OR('Average Weekday'!B171=0,'Average Weekday'!B171=""),"",'Average Weekday'!B171)</f>
        <v/>
      </c>
      <c r="C171" s="31">
        <v>1378135</v>
      </c>
      <c r="D171" s="31">
        <v>1351348</v>
      </c>
      <c r="E171" s="31">
        <v>1321126</v>
      </c>
      <c r="F171" s="31">
        <v>1287324</v>
      </c>
      <c r="G171" s="31">
        <v>1245582</v>
      </c>
      <c r="H171" s="31">
        <v>1230209.1128</v>
      </c>
      <c r="J171" s="18">
        <f t="shared" si="7"/>
        <v>-15372.887199999997</v>
      </c>
      <c r="K171" s="19">
        <f t="shared" si="8"/>
        <v>-1.2341931081213439E-2</v>
      </c>
      <c r="L171">
        <v>138</v>
      </c>
    </row>
    <row r="172" spans="1:12" x14ac:dyDescent="0.2">
      <c r="A172" s="1" t="s">
        <v>134</v>
      </c>
      <c r="B172" s="13" t="str">
        <f>IF(OR('Average Weekday'!B172=0,'Average Weekday'!B172=""),"",'Average Weekday'!B172)</f>
        <v/>
      </c>
      <c r="C172" s="31">
        <v>3861880</v>
      </c>
      <c r="D172" s="31">
        <v>3732421</v>
      </c>
      <c r="E172" s="31">
        <v>3625708</v>
      </c>
      <c r="F172" s="31">
        <v>3481666</v>
      </c>
      <c r="G172" s="31">
        <v>3342545</v>
      </c>
      <c r="H172" s="31">
        <v>3265950.4722000002</v>
      </c>
      <c r="J172" s="18">
        <f t="shared" si="7"/>
        <v>-76594.527799999807</v>
      </c>
      <c r="K172" s="19">
        <f t="shared" si="8"/>
        <v>-2.2915032647279187E-2</v>
      </c>
      <c r="L172">
        <v>59</v>
      </c>
    </row>
    <row r="173" spans="1:12" x14ac:dyDescent="0.2">
      <c r="A173" s="1" t="s">
        <v>135</v>
      </c>
      <c r="B173" s="13" t="str">
        <f>IF(OR('Average Weekday'!B173=0,'Average Weekday'!B173=""),"",'Average Weekday'!B173)</f>
        <v/>
      </c>
      <c r="C173" s="31">
        <v>3215533</v>
      </c>
      <c r="D173" s="31">
        <v>3169394</v>
      </c>
      <c r="E173" s="31">
        <v>3296348</v>
      </c>
      <c r="F173" s="31">
        <v>3321116</v>
      </c>
      <c r="G173" s="31">
        <v>3283189</v>
      </c>
      <c r="H173" s="31">
        <v>3332560.9451000001</v>
      </c>
      <c r="J173" s="18">
        <f t="shared" si="7"/>
        <v>49371.945100000128</v>
      </c>
      <c r="K173" s="19">
        <f t="shared" si="8"/>
        <v>1.5037801692196255E-2</v>
      </c>
      <c r="L173">
        <v>57</v>
      </c>
    </row>
    <row r="174" spans="1:12" s="5" customFormat="1" x14ac:dyDescent="0.2">
      <c r="A174" s="1" t="s">
        <v>3</v>
      </c>
      <c r="B174" s="13" t="str">
        <f>IF(OR('Average Weekday'!B174=0,'Average Weekday'!B174=""),"",'Average Weekday'!B174)</f>
        <v/>
      </c>
      <c r="C174" s="31">
        <v>214084</v>
      </c>
      <c r="D174" s="31">
        <v>212078</v>
      </c>
      <c r="E174" s="31">
        <v>151522</v>
      </c>
      <c r="F174" s="31">
        <v>160660</v>
      </c>
      <c r="G174" s="31">
        <v>173951</v>
      </c>
      <c r="H174" s="31">
        <v>258805.33609999999</v>
      </c>
      <c r="I174" s="1"/>
      <c r="J174" s="18"/>
      <c r="K174" s="19"/>
      <c r="L174"/>
    </row>
    <row r="175" spans="1:12" x14ac:dyDescent="0.2">
      <c r="A175" s="3" t="s">
        <v>8</v>
      </c>
      <c r="B175" s="13" t="str">
        <f>IF(OR('Average Weekday'!B175=0,'Average Weekday'!B175=""),"",'Average Weekday'!B175)</f>
        <v/>
      </c>
      <c r="C175" s="3">
        <f t="shared" ref="C175:H175" si="11">SUM(C139:C174)</f>
        <v>113938920</v>
      </c>
      <c r="D175" s="3">
        <f t="shared" si="11"/>
        <v>111336536</v>
      </c>
      <c r="E175" s="3">
        <f t="shared" ref="E175:F175" si="12">SUM(E139:E174)</f>
        <v>111597406</v>
      </c>
      <c r="F175" s="3">
        <f t="shared" si="12"/>
        <v>108755938</v>
      </c>
      <c r="G175" s="3">
        <f t="shared" si="11"/>
        <v>104469719</v>
      </c>
      <c r="H175" s="3">
        <f t="shared" si="11"/>
        <v>102579731.6108</v>
      </c>
      <c r="I175" s="3"/>
      <c r="J175" s="20">
        <f t="shared" si="7"/>
        <v>-1889987.389200002</v>
      </c>
      <c r="K175" s="21">
        <f t="shared" si="8"/>
        <v>-1.8091246030823554E-2</v>
      </c>
      <c r="L175"/>
    </row>
    <row r="176" spans="1:12" x14ac:dyDescent="0.2">
      <c r="B176" s="13" t="str">
        <f>IF(OR('Average Weekday'!B176=0,'Average Weekday'!B176=""),"",'Average Weekday'!B176)</f>
        <v/>
      </c>
      <c r="H176" s="31"/>
      <c r="J176" s="18" t="str">
        <f t="shared" si="7"/>
        <v/>
      </c>
      <c r="K176" s="19" t="str">
        <f t="shared" si="8"/>
        <v/>
      </c>
      <c r="L176"/>
    </row>
    <row r="177" spans="1:12" x14ac:dyDescent="0.2">
      <c r="A177" s="1" t="s">
        <v>136</v>
      </c>
      <c r="B177" s="13" t="str">
        <f>IF(OR('Average Weekday'!B177=0,'Average Weekday'!B177=""),"",'Average Weekday'!B177)</f>
        <v/>
      </c>
      <c r="C177" s="31">
        <v>1415419</v>
      </c>
      <c r="D177" s="31">
        <v>1443435</v>
      </c>
      <c r="E177" s="31">
        <v>1422699</v>
      </c>
      <c r="F177" s="31">
        <v>1345738</v>
      </c>
      <c r="G177" s="31">
        <v>1259694</v>
      </c>
      <c r="H177" s="31">
        <v>1393953.0632</v>
      </c>
      <c r="J177" s="18">
        <f t="shared" si="7"/>
        <v>134259.06319999998</v>
      </c>
      <c r="K177" s="19">
        <f t="shared" si="8"/>
        <v>0.10658069594679341</v>
      </c>
      <c r="L177">
        <v>132</v>
      </c>
    </row>
    <row r="178" spans="1:12" x14ac:dyDescent="0.2">
      <c r="A178" s="1" t="s">
        <v>137</v>
      </c>
      <c r="B178" s="13" t="str">
        <f>IF(OR('Average Weekday'!B178=0,'Average Weekday'!B178=""),"",'Average Weekday'!B178)</f>
        <v/>
      </c>
      <c r="C178" s="31">
        <v>222450</v>
      </c>
      <c r="D178" s="31">
        <v>229963</v>
      </c>
      <c r="E178" s="31">
        <v>232121</v>
      </c>
      <c r="F178" s="31">
        <v>223331</v>
      </c>
      <c r="G178" s="31">
        <v>210333</v>
      </c>
      <c r="H178" s="31">
        <v>194616.49540000001</v>
      </c>
      <c r="J178" s="18">
        <f t="shared" si="7"/>
        <v>-15716.504599999986</v>
      </c>
      <c r="K178" s="19">
        <f t="shared" si="8"/>
        <v>-7.4722010335990949E-2</v>
      </c>
      <c r="L178">
        <v>177</v>
      </c>
    </row>
    <row r="179" spans="1:12" x14ac:dyDescent="0.2">
      <c r="A179" s="1" t="s">
        <v>138</v>
      </c>
      <c r="B179" s="13" t="str">
        <f>IF(OR('Average Weekday'!B179=0,'Average Weekday'!B179=""),"",'Average Weekday'!B179)</f>
        <v/>
      </c>
      <c r="C179" s="31">
        <v>2266611</v>
      </c>
      <c r="D179" s="31">
        <v>2281715</v>
      </c>
      <c r="E179" s="31">
        <v>2208126</v>
      </c>
      <c r="F179" s="31">
        <v>2058445</v>
      </c>
      <c r="G179" s="31">
        <v>1888694</v>
      </c>
      <c r="H179" s="31">
        <v>1841420.4941</v>
      </c>
      <c r="J179" s="18">
        <f t="shared" si="7"/>
        <v>-47273.505899999989</v>
      </c>
      <c r="K179" s="19">
        <f t="shared" si="8"/>
        <v>-2.5029732661828751E-2</v>
      </c>
      <c r="L179">
        <v>114</v>
      </c>
    </row>
    <row r="180" spans="1:12" x14ac:dyDescent="0.2">
      <c r="A180" s="1" t="s">
        <v>139</v>
      </c>
      <c r="B180" s="13" t="str">
        <f>IF(OR('Average Weekday'!B180=0,'Average Weekday'!B180=""),"",'Average Weekday'!B180)</f>
        <v/>
      </c>
      <c r="C180" s="31">
        <v>2365037</v>
      </c>
      <c r="D180" s="31">
        <v>2343859</v>
      </c>
      <c r="E180" s="31">
        <v>2232555</v>
      </c>
      <c r="F180" s="31">
        <v>2115673</v>
      </c>
      <c r="G180" s="31">
        <v>1963513</v>
      </c>
      <c r="H180" s="31">
        <v>1867937.5411</v>
      </c>
      <c r="J180" s="18">
        <f t="shared" si="7"/>
        <v>-95575.458899999969</v>
      </c>
      <c r="K180" s="19">
        <f t="shared" si="8"/>
        <v>-4.8675745411413097E-2</v>
      </c>
      <c r="L180">
        <v>112</v>
      </c>
    </row>
    <row r="181" spans="1:12" x14ac:dyDescent="0.2">
      <c r="A181" s="1" t="s">
        <v>140</v>
      </c>
      <c r="B181" s="13" t="str">
        <f>IF(OR('Average Weekday'!B181=0,'Average Weekday'!B181=""),"",'Average Weekday'!B181)</f>
        <v/>
      </c>
      <c r="C181" s="31">
        <v>2500475</v>
      </c>
      <c r="D181" s="31">
        <v>2527069</v>
      </c>
      <c r="E181" s="31">
        <v>2428429</v>
      </c>
      <c r="F181" s="31">
        <v>2308453</v>
      </c>
      <c r="G181" s="31">
        <v>2113267</v>
      </c>
      <c r="H181" s="31">
        <v>2006665.3963000001</v>
      </c>
      <c r="J181" s="18">
        <f t="shared" si="7"/>
        <v>-106601.60369999986</v>
      </c>
      <c r="K181" s="19">
        <f t="shared" si="8"/>
        <v>-5.0443982563490489E-2</v>
      </c>
      <c r="L181">
        <v>106</v>
      </c>
    </row>
    <row r="182" spans="1:12" x14ac:dyDescent="0.2">
      <c r="A182" s="1" t="s">
        <v>141</v>
      </c>
      <c r="B182" s="13" t="str">
        <f>IF(OR('Average Weekday'!B182=0,'Average Weekday'!B182=""),"",'Average Weekday'!B182)</f>
        <v/>
      </c>
      <c r="C182" s="31">
        <v>1296368</v>
      </c>
      <c r="D182" s="31">
        <v>1308454</v>
      </c>
      <c r="E182" s="31">
        <v>1278638</v>
      </c>
      <c r="F182" s="31">
        <v>1217850</v>
      </c>
      <c r="G182" s="31">
        <v>1125666</v>
      </c>
      <c r="H182" s="31">
        <v>1099250.1854999999</v>
      </c>
      <c r="J182" s="18">
        <f t="shared" si="7"/>
        <v>-26415.814500000095</v>
      </c>
      <c r="K182" s="19">
        <f t="shared" si="8"/>
        <v>-2.3466831635671766E-2</v>
      </c>
      <c r="L182">
        <v>142</v>
      </c>
    </row>
    <row r="183" spans="1:12" x14ac:dyDescent="0.2">
      <c r="A183" s="1" t="s">
        <v>142</v>
      </c>
      <c r="B183" s="13" t="str">
        <f>IF(OR('Average Weekday'!B183=0,'Average Weekday'!B183=""),"",'Average Weekday'!B183)</f>
        <v/>
      </c>
      <c r="C183" s="31">
        <v>1104062</v>
      </c>
      <c r="D183" s="31">
        <v>1122152</v>
      </c>
      <c r="E183" s="31">
        <v>1067692</v>
      </c>
      <c r="F183" s="31">
        <v>1050057</v>
      </c>
      <c r="G183" s="31">
        <v>963918</v>
      </c>
      <c r="H183" s="31">
        <v>944672.98930000002</v>
      </c>
      <c r="J183" s="18">
        <f t="shared" si="7"/>
        <v>-19245.010699999984</v>
      </c>
      <c r="K183" s="19">
        <f t="shared" si="8"/>
        <v>-1.9965402347502572E-2</v>
      </c>
      <c r="L183">
        <v>149</v>
      </c>
    </row>
    <row r="184" spans="1:12" x14ac:dyDescent="0.2">
      <c r="A184" s="1" t="s">
        <v>143</v>
      </c>
      <c r="B184" s="13" t="str">
        <f>IF(OR('Average Weekday'!B184=0,'Average Weekday'!B184=""),"",'Average Weekday'!B184)</f>
        <v/>
      </c>
      <c r="C184" s="31">
        <v>3264512</v>
      </c>
      <c r="D184" s="31">
        <v>3144872</v>
      </c>
      <c r="E184" s="31">
        <v>3107041</v>
      </c>
      <c r="F184" s="31">
        <v>3022042</v>
      </c>
      <c r="G184" s="31">
        <v>2774088</v>
      </c>
      <c r="H184" s="31">
        <v>2631037.5844000001</v>
      </c>
      <c r="J184" s="18">
        <f t="shared" si="7"/>
        <v>-143050.41559999995</v>
      </c>
      <c r="K184" s="19">
        <f t="shared" si="8"/>
        <v>-5.156664662404363E-2</v>
      </c>
      <c r="L184">
        <v>87</v>
      </c>
    </row>
    <row r="185" spans="1:12" x14ac:dyDescent="0.2">
      <c r="A185" s="1" t="s">
        <v>144</v>
      </c>
      <c r="B185" s="13" t="str">
        <f>IF(OR('Average Weekday'!B185=0,'Average Weekday'!B185=""),"",'Average Weekday'!B185)</f>
        <v/>
      </c>
      <c r="C185" s="31">
        <v>358901</v>
      </c>
      <c r="D185" s="31">
        <v>367524</v>
      </c>
      <c r="E185" s="31">
        <v>333901</v>
      </c>
      <c r="F185" s="31">
        <v>281972</v>
      </c>
      <c r="G185" s="31">
        <v>239755</v>
      </c>
      <c r="H185" s="31">
        <v>246625.39379999999</v>
      </c>
      <c r="J185" s="18">
        <f t="shared" si="7"/>
        <v>6870.3937999999907</v>
      </c>
      <c r="K185" s="19">
        <f t="shared" si="8"/>
        <v>2.8655893724844072E-2</v>
      </c>
      <c r="L185">
        <v>173</v>
      </c>
    </row>
    <row r="186" spans="1:12" x14ac:dyDescent="0.2">
      <c r="A186" s="1" t="s">
        <v>145</v>
      </c>
      <c r="B186" s="13" t="str">
        <f>IF(OR('Average Weekday'!B186=0,'Average Weekday'!B186=""),"",'Average Weekday'!B186)</f>
        <v/>
      </c>
      <c r="C186" s="31">
        <v>120964</v>
      </c>
      <c r="D186" s="31">
        <v>98983</v>
      </c>
      <c r="E186" s="31">
        <v>90165</v>
      </c>
      <c r="F186" s="31">
        <v>75280</v>
      </c>
      <c r="G186" s="31">
        <v>73388</v>
      </c>
      <c r="H186" s="31">
        <v>70317.119399999996</v>
      </c>
      <c r="J186" s="18">
        <f t="shared" si="7"/>
        <v>-3070.8806000000041</v>
      </c>
      <c r="K186" s="19">
        <f t="shared" si="8"/>
        <v>-4.1844451408949747E-2</v>
      </c>
      <c r="L186">
        <v>183</v>
      </c>
    </row>
    <row r="187" spans="1:12" x14ac:dyDescent="0.2">
      <c r="A187" s="1" t="s">
        <v>146</v>
      </c>
      <c r="B187" s="13" t="str">
        <f>IF(OR('Average Weekday'!B187=0,'Average Weekday'!B187=""),"",'Average Weekday'!B187)</f>
        <v/>
      </c>
      <c r="C187" s="31">
        <v>159551</v>
      </c>
      <c r="D187" s="31">
        <v>135134</v>
      </c>
      <c r="E187" s="31">
        <v>130886</v>
      </c>
      <c r="F187" s="31">
        <v>122967</v>
      </c>
      <c r="G187" s="31">
        <v>113704</v>
      </c>
      <c r="H187" s="31">
        <v>114464.7775</v>
      </c>
      <c r="J187" s="18">
        <f t="shared" si="7"/>
        <v>760.77749999999651</v>
      </c>
      <c r="K187" s="19">
        <f t="shared" si="8"/>
        <v>6.6908596003658312E-3</v>
      </c>
      <c r="L187">
        <v>181</v>
      </c>
    </row>
    <row r="188" spans="1:12" x14ac:dyDescent="0.2">
      <c r="A188" s="1" t="s">
        <v>147</v>
      </c>
      <c r="B188" s="13" t="str">
        <f>IF(OR('Average Weekday'!B188=0,'Average Weekday'!B188=""),"",'Average Weekday'!B188)</f>
        <v/>
      </c>
      <c r="C188" s="31">
        <v>494181</v>
      </c>
      <c r="D188" s="31">
        <v>466286</v>
      </c>
      <c r="E188" s="31">
        <v>448263</v>
      </c>
      <c r="F188" s="31">
        <v>426302</v>
      </c>
      <c r="G188" s="31">
        <v>377627</v>
      </c>
      <c r="H188" s="31">
        <v>373932.73359999998</v>
      </c>
      <c r="J188" s="18">
        <f t="shared" si="7"/>
        <v>-3694.2664000000223</v>
      </c>
      <c r="K188" s="19">
        <f t="shared" si="8"/>
        <v>-9.7828449766569191E-3</v>
      </c>
      <c r="L188">
        <v>167</v>
      </c>
    </row>
    <row r="189" spans="1:12" x14ac:dyDescent="0.2">
      <c r="A189" s="1" t="s">
        <v>148</v>
      </c>
      <c r="B189" s="13" t="str">
        <f>IF(OR('Average Weekday'!B189=0,'Average Weekday'!B189=""),"",'Average Weekday'!B189)</f>
        <v/>
      </c>
      <c r="C189" s="31">
        <v>1233391</v>
      </c>
      <c r="D189" s="31">
        <v>1209299</v>
      </c>
      <c r="E189" s="31">
        <v>1145649</v>
      </c>
      <c r="F189" s="31">
        <v>1090588</v>
      </c>
      <c r="G189" s="31">
        <v>985672</v>
      </c>
      <c r="H189" s="31">
        <v>957999.17520000006</v>
      </c>
      <c r="J189" s="18">
        <f t="shared" si="7"/>
        <v>-27672.824799999944</v>
      </c>
      <c r="K189" s="19">
        <f t="shared" si="8"/>
        <v>-2.807508461232534E-2</v>
      </c>
      <c r="L189">
        <v>148</v>
      </c>
    </row>
    <row r="190" spans="1:12" x14ac:dyDescent="0.2">
      <c r="A190" s="1" t="s">
        <v>149</v>
      </c>
      <c r="B190" s="13" t="str">
        <f>IF(OR('Average Weekday'!B190=0,'Average Weekday'!B190=""),"",'Average Weekday'!B190)</f>
        <v/>
      </c>
      <c r="C190" s="31">
        <v>1416100</v>
      </c>
      <c r="D190" s="31">
        <v>1417818</v>
      </c>
      <c r="E190" s="31">
        <v>1379091</v>
      </c>
      <c r="F190" s="31">
        <v>1325412</v>
      </c>
      <c r="G190" s="31">
        <v>1243703</v>
      </c>
      <c r="H190" s="31">
        <v>1216471.3928</v>
      </c>
      <c r="J190" s="18">
        <f t="shared" si="7"/>
        <v>-27231.607199999969</v>
      </c>
      <c r="K190" s="19">
        <f t="shared" si="8"/>
        <v>-2.1895586968914579E-2</v>
      </c>
      <c r="L190">
        <v>139</v>
      </c>
    </row>
    <row r="191" spans="1:12" x14ac:dyDescent="0.2">
      <c r="A191" s="1" t="s">
        <v>150</v>
      </c>
      <c r="B191" s="13" t="str">
        <f>IF(OR('Average Weekday'!B191=0,'Average Weekday'!B191=""),"",'Average Weekday'!B191)</f>
        <v/>
      </c>
      <c r="C191" s="31">
        <v>1439843</v>
      </c>
      <c r="D191" s="31">
        <v>1393416</v>
      </c>
      <c r="E191" s="31">
        <v>1399287</v>
      </c>
      <c r="F191" s="31">
        <v>1325183</v>
      </c>
      <c r="G191" s="31">
        <v>1207798</v>
      </c>
      <c r="H191" s="31">
        <v>1160106.5707</v>
      </c>
      <c r="J191" s="18">
        <f t="shared" si="7"/>
        <v>-47691.42929999996</v>
      </c>
      <c r="K191" s="19">
        <f t="shared" si="8"/>
        <v>-3.9486262851900697E-2</v>
      </c>
      <c r="L191">
        <v>140</v>
      </c>
    </row>
    <row r="192" spans="1:12" x14ac:dyDescent="0.2">
      <c r="A192" s="1" t="s">
        <v>151</v>
      </c>
      <c r="B192" s="13" t="str">
        <f>IF(OR('Average Weekday'!B192=0,'Average Weekday'!B192=""),"",'Average Weekday'!B192)</f>
        <v/>
      </c>
      <c r="C192" s="31">
        <v>449450</v>
      </c>
      <c r="D192" s="31">
        <v>425998</v>
      </c>
      <c r="E192" s="31">
        <v>421415</v>
      </c>
      <c r="F192" s="31">
        <v>409595</v>
      </c>
      <c r="G192" s="31">
        <v>390474</v>
      </c>
      <c r="H192" s="31">
        <v>389698.8015</v>
      </c>
      <c r="J192" s="18">
        <f t="shared" si="7"/>
        <v>-775.1984999999986</v>
      </c>
      <c r="K192" s="19">
        <f t="shared" si="8"/>
        <v>-1.9852755881313443E-3</v>
      </c>
      <c r="L192">
        <v>166</v>
      </c>
    </row>
    <row r="193" spans="1:12" x14ac:dyDescent="0.2">
      <c r="A193" s="1" t="s">
        <v>152</v>
      </c>
      <c r="B193" s="13" t="str">
        <f>IF(OR('Average Weekday'!B193=0,'Average Weekday'!B193=""),"",'Average Weekday'!B193)</f>
        <v/>
      </c>
      <c r="C193" s="31">
        <v>1784712</v>
      </c>
      <c r="D193" s="31">
        <v>1781545</v>
      </c>
      <c r="E193" s="31">
        <v>1744720</v>
      </c>
      <c r="F193" s="31">
        <v>1715143</v>
      </c>
      <c r="G193" s="31">
        <v>1583223</v>
      </c>
      <c r="H193" s="31">
        <v>1567290.0859999999</v>
      </c>
      <c r="J193" s="18">
        <f t="shared" si="7"/>
        <v>-15932.914000000106</v>
      </c>
      <c r="K193" s="19">
        <f t="shared" si="8"/>
        <v>-1.0063594326257329E-2</v>
      </c>
      <c r="L193">
        <v>126</v>
      </c>
    </row>
    <row r="194" spans="1:12" x14ac:dyDescent="0.2">
      <c r="A194" s="1" t="s">
        <v>153</v>
      </c>
      <c r="B194" s="13" t="str">
        <f>IF(OR('Average Weekday'!B194=0,'Average Weekday'!B194=""),"",'Average Weekday'!B194)</f>
        <v/>
      </c>
      <c r="C194" s="31">
        <v>1402269</v>
      </c>
      <c r="D194" s="31">
        <v>1399429</v>
      </c>
      <c r="E194" s="31">
        <v>1366816</v>
      </c>
      <c r="F194" s="31">
        <v>1281007</v>
      </c>
      <c r="G194" s="31">
        <v>1141473</v>
      </c>
      <c r="H194" s="31">
        <v>1149893.3424</v>
      </c>
      <c r="J194" s="18">
        <f t="shared" si="7"/>
        <v>8420.342399999965</v>
      </c>
      <c r="K194" s="19">
        <f t="shared" si="8"/>
        <v>7.3767337466588917E-3</v>
      </c>
      <c r="L194">
        <v>141</v>
      </c>
    </row>
    <row r="195" spans="1:12" x14ac:dyDescent="0.2">
      <c r="A195" s="1" t="s">
        <v>154</v>
      </c>
      <c r="B195" s="13" t="str">
        <f>IF(OR('Average Weekday'!B195=0,'Average Weekday'!B195=""),"",'Average Weekday'!B195)</f>
        <v/>
      </c>
      <c r="C195" s="31">
        <v>2025733</v>
      </c>
      <c r="D195" s="31">
        <v>1970352</v>
      </c>
      <c r="E195" s="31">
        <v>1936425</v>
      </c>
      <c r="F195" s="31">
        <v>1892701</v>
      </c>
      <c r="G195" s="31">
        <v>1714452</v>
      </c>
      <c r="H195" s="31">
        <v>1710973.004</v>
      </c>
      <c r="J195" s="18">
        <f t="shared" si="7"/>
        <v>-3478.9960000000428</v>
      </c>
      <c r="K195" s="19">
        <f t="shared" si="8"/>
        <v>-2.0292174992359324E-3</v>
      </c>
      <c r="L195">
        <v>122</v>
      </c>
    </row>
    <row r="196" spans="1:12" x14ac:dyDescent="0.2">
      <c r="A196" s="30" t="s">
        <v>239</v>
      </c>
      <c r="B196" s="13" t="str">
        <f>IF(OR('Average Weekday'!B196=0,'Average Weekday'!B196=""),"",'Average Weekday'!B196)</f>
        <v/>
      </c>
      <c r="C196" s="31">
        <v>3467887</v>
      </c>
      <c r="D196" s="31">
        <v>3593331</v>
      </c>
      <c r="E196" s="31">
        <v>3680588</v>
      </c>
      <c r="F196" s="31">
        <v>3659834</v>
      </c>
      <c r="G196" s="31">
        <v>3562610</v>
      </c>
      <c r="H196" s="31">
        <v>3571197.6088</v>
      </c>
      <c r="J196" s="18">
        <f t="shared" ref="J196:J260" si="13">IF(AND(G196=0,G196=0),"",H196-G196)</f>
        <v>8587.6088000000454</v>
      </c>
      <c r="K196" s="19">
        <f t="shared" ref="K196:K260" si="14">IFERROR(J196/G196,"")</f>
        <v>2.4104824272092778E-3</v>
      </c>
      <c r="L196">
        <v>52</v>
      </c>
    </row>
    <row r="197" spans="1:12" x14ac:dyDescent="0.2">
      <c r="A197" s="1" t="s">
        <v>155</v>
      </c>
      <c r="B197" s="13" t="str">
        <f>IF(OR('Average Weekday'!B197=0,'Average Weekday'!B197=""),"",'Average Weekday'!B197)</f>
        <v/>
      </c>
      <c r="C197" s="31">
        <v>210722</v>
      </c>
      <c r="D197" s="31">
        <v>198281</v>
      </c>
      <c r="E197" s="31">
        <v>191891</v>
      </c>
      <c r="F197" s="31">
        <v>176916</v>
      </c>
      <c r="G197" s="31">
        <v>148052</v>
      </c>
      <c r="H197" s="31">
        <v>142857.73190000001</v>
      </c>
      <c r="J197" s="18">
        <f t="shared" si="13"/>
        <v>-5194.2680999999866</v>
      </c>
      <c r="K197" s="19">
        <f t="shared" si="14"/>
        <v>-3.5084079242428248E-2</v>
      </c>
      <c r="L197">
        <v>180</v>
      </c>
    </row>
    <row r="198" spans="1:12" x14ac:dyDescent="0.2">
      <c r="A198" s="1" t="s">
        <v>156</v>
      </c>
      <c r="B198" s="13" t="str">
        <f>IF(OR('Average Weekday'!B198=0,'Average Weekday'!B198=""),"",'Average Weekday'!B198)</f>
        <v/>
      </c>
      <c r="C198" s="31">
        <v>582739</v>
      </c>
      <c r="D198" s="31">
        <v>821753</v>
      </c>
      <c r="E198" s="31">
        <v>936211</v>
      </c>
      <c r="F198" s="31">
        <v>958560</v>
      </c>
      <c r="G198" s="31">
        <v>929295</v>
      </c>
      <c r="H198" s="31">
        <v>1082601.5885999999</v>
      </c>
      <c r="J198" s="18">
        <f t="shared" si="13"/>
        <v>153306.5885999999</v>
      </c>
      <c r="K198" s="19">
        <f t="shared" si="14"/>
        <v>0.16497085274320847</v>
      </c>
      <c r="L198">
        <v>144</v>
      </c>
    </row>
    <row r="199" spans="1:12" s="5" customFormat="1" x14ac:dyDescent="0.2">
      <c r="A199" s="1" t="s">
        <v>4</v>
      </c>
      <c r="B199" s="13" t="str">
        <f>IF(OR('Average Weekday'!B199=0,'Average Weekday'!B199=""),"",'Average Weekday'!B199)</f>
        <v/>
      </c>
      <c r="C199" s="31">
        <v>91931</v>
      </c>
      <c r="D199" s="31">
        <v>106582</v>
      </c>
      <c r="E199" s="31">
        <v>97124</v>
      </c>
      <c r="F199" s="31">
        <v>119455</v>
      </c>
      <c r="G199" s="31">
        <v>121241</v>
      </c>
      <c r="H199" s="31">
        <v>216661.40640000001</v>
      </c>
      <c r="I199" s="1"/>
      <c r="J199" s="18"/>
      <c r="K199" s="19"/>
      <c r="L199" s="2"/>
    </row>
    <row r="200" spans="1:12" x14ac:dyDescent="0.2">
      <c r="A200" s="3" t="s">
        <v>9</v>
      </c>
      <c r="B200" s="13" t="str">
        <f>IF(OR('Average Weekday'!B200=0,'Average Weekday'!B200=""),"",'Average Weekday'!B200)</f>
        <v/>
      </c>
      <c r="C200" s="3">
        <f t="shared" ref="C200:H200" si="15">SUM(C177:C199)</f>
        <v>29673308</v>
      </c>
      <c r="D200" s="3">
        <f t="shared" si="15"/>
        <v>29787250</v>
      </c>
      <c r="E200" s="3">
        <f t="shared" ref="E200:F200" si="16">SUM(E177:E199)</f>
        <v>29279733</v>
      </c>
      <c r="F200" s="3">
        <f t="shared" si="16"/>
        <v>28202504</v>
      </c>
      <c r="G200" s="3">
        <f t="shared" si="15"/>
        <v>26131640</v>
      </c>
      <c r="H200" s="3">
        <f t="shared" si="15"/>
        <v>25950644.481899995</v>
      </c>
      <c r="I200" s="3"/>
      <c r="J200" s="20">
        <f t="shared" si="13"/>
        <v>-180995.51810000464</v>
      </c>
      <c r="K200" s="21">
        <f t="shared" si="14"/>
        <v>-6.9262977027084657E-3</v>
      </c>
      <c r="L200" s="5"/>
    </row>
    <row r="201" spans="1:12" x14ac:dyDescent="0.2">
      <c r="B201" s="13" t="str">
        <f>IF(OR('Average Weekday'!B201=0,'Average Weekday'!B201=""),"",'Average Weekday'!B201)</f>
        <v/>
      </c>
      <c r="J201" s="18" t="str">
        <f t="shared" si="13"/>
        <v/>
      </c>
      <c r="K201" s="19" t="str">
        <f t="shared" si="14"/>
        <v/>
      </c>
    </row>
    <row r="202" spans="1:12" x14ac:dyDescent="0.2">
      <c r="A202" s="1" t="s">
        <v>242</v>
      </c>
      <c r="B202" s="13">
        <f>IF(OR('Average Weekday'!B202=0,'Average Weekday'!B202=""),"",'Average Weekday'!B202)</f>
        <v>12</v>
      </c>
      <c r="G202" s="1">
        <v>654251</v>
      </c>
      <c r="H202" s="1">
        <v>1818532.8356999999</v>
      </c>
      <c r="J202" s="18">
        <f t="shared" si="13"/>
        <v>1164281.8356999999</v>
      </c>
      <c r="K202" s="19">
        <f t="shared" si="14"/>
        <v>1.7795644725036721</v>
      </c>
      <c r="L202" s="2">
        <v>1</v>
      </c>
    </row>
    <row r="203" spans="1:12" x14ac:dyDescent="0.2">
      <c r="A203" s="1" t="s">
        <v>243</v>
      </c>
      <c r="B203" s="13">
        <f>IF(OR('Average Weekday'!B203=0,'Average Weekday'!B203=""),"",'Average Weekday'!B203)</f>
        <v>12</v>
      </c>
      <c r="G203" s="1">
        <v>145684</v>
      </c>
      <c r="H203" s="1">
        <v>348702.38040000002</v>
      </c>
      <c r="J203" s="18">
        <f t="shared" si="13"/>
        <v>203018.38040000002</v>
      </c>
      <c r="K203" s="19">
        <f t="shared" si="14"/>
        <v>1.3935530353367565</v>
      </c>
      <c r="L203" s="2">
        <v>10</v>
      </c>
    </row>
    <row r="204" spans="1:12" x14ac:dyDescent="0.2">
      <c r="A204" s="1" t="s">
        <v>244</v>
      </c>
      <c r="B204" s="13">
        <f>IF(OR('Average Weekday'!B204=0,'Average Weekday'!B204=""),"",'Average Weekday'!B204)</f>
        <v>12</v>
      </c>
      <c r="G204" s="1">
        <v>233604</v>
      </c>
      <c r="H204" s="1">
        <v>566132.53879999998</v>
      </c>
      <c r="J204" s="18">
        <f t="shared" si="13"/>
        <v>332528.53879999998</v>
      </c>
      <c r="K204" s="19">
        <f t="shared" si="14"/>
        <v>1.4234710826869401</v>
      </c>
      <c r="L204" s="2">
        <v>6</v>
      </c>
    </row>
    <row r="205" spans="1:12" x14ac:dyDescent="0.2">
      <c r="A205" s="1" t="s">
        <v>245</v>
      </c>
      <c r="B205" s="13">
        <f>IF(OR('Average Weekday'!B205=0,'Average Weekday'!B205=""),"",'Average Weekday'!B205)</f>
        <v>12</v>
      </c>
      <c r="G205" s="1">
        <v>375956</v>
      </c>
      <c r="H205" s="1">
        <v>1013642.9441</v>
      </c>
      <c r="J205" s="18">
        <f t="shared" si="13"/>
        <v>637686.94409999996</v>
      </c>
      <c r="K205" s="19">
        <f t="shared" si="14"/>
        <v>1.696174403653619</v>
      </c>
      <c r="L205" s="2">
        <v>2</v>
      </c>
    </row>
    <row r="206" spans="1:12" x14ac:dyDescent="0.2">
      <c r="A206" s="1" t="s">
        <v>246</v>
      </c>
      <c r="B206" s="13">
        <f>IF(OR('Average Weekday'!B206=0,'Average Weekday'!B206=""),"",'Average Weekday'!B206)</f>
        <v>12</v>
      </c>
      <c r="G206" s="1">
        <v>113178</v>
      </c>
      <c r="H206" s="1">
        <v>289748.39130000002</v>
      </c>
      <c r="J206" s="18">
        <f t="shared" si="13"/>
        <v>176570.39130000002</v>
      </c>
      <c r="K206" s="19">
        <f t="shared" si="14"/>
        <v>1.5601123124635532</v>
      </c>
      <c r="L206" s="2">
        <v>14</v>
      </c>
    </row>
    <row r="207" spans="1:12" x14ac:dyDescent="0.2">
      <c r="A207" s="1" t="s">
        <v>247</v>
      </c>
      <c r="B207" s="13">
        <f>IF(OR('Average Weekday'!B207=0,'Average Weekday'!B207=""),"",'Average Weekday'!B207)</f>
        <v>12</v>
      </c>
      <c r="G207" s="1">
        <v>195920</v>
      </c>
      <c r="H207" s="1">
        <v>468930.29210000002</v>
      </c>
      <c r="J207" s="18">
        <f t="shared" si="13"/>
        <v>273010.29210000002</v>
      </c>
      <c r="K207" s="19">
        <f t="shared" si="14"/>
        <v>1.3934784202735813</v>
      </c>
      <c r="L207" s="2">
        <v>9</v>
      </c>
    </row>
    <row r="208" spans="1:12" x14ac:dyDescent="0.2">
      <c r="A208" s="1" t="s">
        <v>248</v>
      </c>
      <c r="B208" s="13">
        <f>IF(OR('Average Weekday'!B208=0,'Average Weekday'!B208=""),"",'Average Weekday'!B208)</f>
        <v>12</v>
      </c>
      <c r="G208" s="1">
        <v>99786</v>
      </c>
      <c r="H208" s="1">
        <v>224384.30619999999</v>
      </c>
      <c r="J208" s="18">
        <f t="shared" si="13"/>
        <v>124598.30619999999</v>
      </c>
      <c r="K208" s="19">
        <f t="shared" si="14"/>
        <v>1.248655184093961</v>
      </c>
      <c r="L208" s="2">
        <v>18</v>
      </c>
    </row>
    <row r="209" spans="1:12" x14ac:dyDescent="0.2">
      <c r="A209" s="1" t="s">
        <v>249</v>
      </c>
      <c r="B209" s="13">
        <f>IF(OR('Average Weekday'!B209=0,'Average Weekday'!B209=""),"",'Average Weekday'!B209)</f>
        <v>12</v>
      </c>
      <c r="G209" s="1">
        <v>228084</v>
      </c>
      <c r="H209" s="1">
        <v>580229.60629999998</v>
      </c>
      <c r="J209" s="18">
        <f t="shared" si="13"/>
        <v>352145.60629999998</v>
      </c>
      <c r="K209" s="19">
        <f t="shared" si="14"/>
        <v>1.5439294571298292</v>
      </c>
      <c r="L209" s="2">
        <v>5</v>
      </c>
    </row>
    <row r="210" spans="1:12" x14ac:dyDescent="0.2">
      <c r="A210" s="1" t="s">
        <v>250</v>
      </c>
      <c r="B210" s="13">
        <f>IF(OR('Average Weekday'!B210=0,'Average Weekday'!B210=""),"",'Average Weekday'!B210)</f>
        <v>14</v>
      </c>
      <c r="G210" s="1">
        <v>40127</v>
      </c>
      <c r="H210" s="1">
        <v>165945.36960000001</v>
      </c>
      <c r="J210" s="18">
        <f t="shared" si="13"/>
        <v>125818.36960000001</v>
      </c>
      <c r="K210" s="19">
        <f t="shared" si="14"/>
        <v>3.1355040147531588</v>
      </c>
      <c r="L210" s="2">
        <v>23</v>
      </c>
    </row>
    <row r="211" spans="1:12" x14ac:dyDescent="0.2">
      <c r="A211" s="1" t="s">
        <v>251</v>
      </c>
      <c r="B211" s="13">
        <f>IF(OR('Average Weekday'!B211=0,'Average Weekday'!B211=""),"",'Average Weekday'!B211)</f>
        <v>12</v>
      </c>
      <c r="G211" s="1">
        <v>262637</v>
      </c>
      <c r="H211" s="1">
        <v>512047.93770000001</v>
      </c>
      <c r="J211" s="18">
        <f t="shared" si="13"/>
        <v>249410.93770000001</v>
      </c>
      <c r="K211" s="19">
        <f t="shared" si="14"/>
        <v>0.94964128321599783</v>
      </c>
      <c r="L211" s="2">
        <v>8</v>
      </c>
    </row>
    <row r="212" spans="1:12" x14ac:dyDescent="0.2">
      <c r="A212" s="1" t="s">
        <v>267</v>
      </c>
      <c r="B212" s="13">
        <f>IF(OR('Average Weekday'!B212=0,'Average Weekday'!B212=""),"",'Average Weekday'!B212)</f>
        <v>15</v>
      </c>
      <c r="H212" s="1">
        <v>249370.27009999999</v>
      </c>
      <c r="J212" s="18"/>
      <c r="K212" s="19"/>
      <c r="L212" s="2">
        <v>16</v>
      </c>
    </row>
    <row r="213" spans="1:12" x14ac:dyDescent="0.2">
      <c r="A213" s="1" t="s">
        <v>252</v>
      </c>
      <c r="B213" s="13">
        <f>IF(OR('Average Weekday'!B213=0,'Average Weekday'!B213=""),"",'Average Weekday'!B213)</f>
        <v>12</v>
      </c>
      <c r="G213" s="1">
        <v>105277</v>
      </c>
      <c r="H213" s="1">
        <v>298031.42349999998</v>
      </c>
      <c r="J213" s="18">
        <f t="shared" si="13"/>
        <v>192754.42349999998</v>
      </c>
      <c r="K213" s="19">
        <f t="shared" si="14"/>
        <v>1.830926256447277</v>
      </c>
      <c r="L213" s="2">
        <v>13</v>
      </c>
    </row>
    <row r="214" spans="1:12" x14ac:dyDescent="0.2">
      <c r="A214" s="1" t="s">
        <v>253</v>
      </c>
      <c r="B214" s="13">
        <f>IF(OR('Average Weekday'!B214=0,'Average Weekday'!B214=""),"",'Average Weekday'!B214)</f>
        <v>12</v>
      </c>
      <c r="G214" s="1">
        <v>72535</v>
      </c>
      <c r="H214" s="1">
        <v>229147.97159999999</v>
      </c>
      <c r="J214" s="18">
        <f t="shared" si="13"/>
        <v>156612.97159999999</v>
      </c>
      <c r="K214" s="19">
        <f t="shared" si="14"/>
        <v>2.1591365768249808</v>
      </c>
      <c r="L214" s="2">
        <v>17</v>
      </c>
    </row>
    <row r="215" spans="1:12" x14ac:dyDescent="0.2">
      <c r="A215" s="1" t="s">
        <v>254</v>
      </c>
      <c r="B215" s="13">
        <f>IF(OR('Average Weekday'!B215=0,'Average Weekday'!B215=""),"",'Average Weekday'!B215)</f>
        <v>12</v>
      </c>
      <c r="G215" s="1">
        <v>85736</v>
      </c>
      <c r="H215" s="1">
        <v>266916.24690000003</v>
      </c>
      <c r="J215" s="18">
        <f t="shared" si="13"/>
        <v>181180.24690000003</v>
      </c>
      <c r="K215" s="19">
        <f t="shared" si="14"/>
        <v>2.1132341945040594</v>
      </c>
      <c r="L215" s="2">
        <v>15</v>
      </c>
    </row>
    <row r="216" spans="1:12" x14ac:dyDescent="0.2">
      <c r="A216" s="1" t="s">
        <v>255</v>
      </c>
      <c r="B216" s="13">
        <f>IF(OR('Average Weekday'!B216=0,'Average Weekday'!B216=""),"",'Average Weekday'!B216)</f>
        <v>12</v>
      </c>
      <c r="G216" s="1">
        <v>114625</v>
      </c>
      <c r="H216" s="1">
        <v>301705.62819999998</v>
      </c>
      <c r="J216" s="18">
        <f t="shared" si="13"/>
        <v>187080.62819999998</v>
      </c>
      <c r="K216" s="19">
        <f t="shared" si="14"/>
        <v>1.6321101696837512</v>
      </c>
      <c r="L216" s="2">
        <v>12</v>
      </c>
    </row>
    <row r="217" spans="1:12" x14ac:dyDescent="0.2">
      <c r="A217" s="1" t="s">
        <v>256</v>
      </c>
      <c r="B217" s="13">
        <f>IF(OR('Average Weekday'!B217=0,'Average Weekday'!B217=""),"",'Average Weekday'!B217)</f>
        <v>12</v>
      </c>
      <c r="G217" s="1">
        <v>76946</v>
      </c>
      <c r="H217" s="1">
        <v>205363.83489999999</v>
      </c>
      <c r="J217" s="18">
        <f t="shared" si="13"/>
        <v>128417.83489999999</v>
      </c>
      <c r="K217" s="19">
        <f t="shared" si="14"/>
        <v>1.6689345112156575</v>
      </c>
      <c r="L217" s="2">
        <v>20</v>
      </c>
    </row>
    <row r="218" spans="1:12" x14ac:dyDescent="0.2">
      <c r="A218" s="1" t="s">
        <v>257</v>
      </c>
      <c r="B218" s="13">
        <f>IF(OR('Average Weekday'!B218=0,'Average Weekday'!B218=""),"",'Average Weekday'!B218)</f>
        <v>12</v>
      </c>
      <c r="G218" s="1">
        <v>76290</v>
      </c>
      <c r="H218" s="1">
        <v>215174.0434</v>
      </c>
      <c r="J218" s="18">
        <f t="shared" si="13"/>
        <v>138884.0434</v>
      </c>
      <c r="K218" s="19">
        <f t="shared" si="14"/>
        <v>1.8204750740595097</v>
      </c>
      <c r="L218" s="2">
        <v>19</v>
      </c>
    </row>
    <row r="219" spans="1:12" x14ac:dyDescent="0.2">
      <c r="A219" s="1" t="s">
        <v>258</v>
      </c>
      <c r="B219" s="13">
        <f>IF(OR('Average Weekday'!B219=0,'Average Weekday'!B219=""),"",'Average Weekday'!B219)</f>
        <v>12</v>
      </c>
      <c r="G219" s="1">
        <v>70945</v>
      </c>
      <c r="H219" s="1">
        <v>194090.8125</v>
      </c>
      <c r="J219" s="18">
        <f t="shared" si="13"/>
        <v>123145.8125</v>
      </c>
      <c r="K219" s="19">
        <f t="shared" si="14"/>
        <v>1.7357926915216013</v>
      </c>
      <c r="L219" s="2">
        <v>21</v>
      </c>
    </row>
    <row r="220" spans="1:12" x14ac:dyDescent="0.2">
      <c r="A220" s="1" t="s">
        <v>259</v>
      </c>
      <c r="B220" s="13">
        <f>IF(OR('Average Weekday'!B220=0,'Average Weekday'!B220=""),"",'Average Weekday'!B220)</f>
        <v>12</v>
      </c>
      <c r="G220" s="1">
        <v>69752</v>
      </c>
      <c r="H220" s="1">
        <v>515920.04369999998</v>
      </c>
      <c r="J220" s="18">
        <f t="shared" si="13"/>
        <v>446168.04369999998</v>
      </c>
      <c r="K220" s="19">
        <f t="shared" si="14"/>
        <v>6.3964910497190042</v>
      </c>
      <c r="L220" s="2">
        <v>7</v>
      </c>
    </row>
    <row r="221" spans="1:12" x14ac:dyDescent="0.2">
      <c r="A221" s="1" t="s">
        <v>260</v>
      </c>
      <c r="B221" s="13">
        <f>IF(OR('Average Weekday'!B221=0,'Average Weekday'!B221=""),"",'Average Weekday'!B221)</f>
        <v>12</v>
      </c>
      <c r="G221" s="1">
        <v>118997</v>
      </c>
      <c r="H221" s="1">
        <v>340546.44699999999</v>
      </c>
      <c r="J221" s="18">
        <f t="shared" si="13"/>
        <v>221549.44699999999</v>
      </c>
      <c r="K221" s="19">
        <f t="shared" si="14"/>
        <v>1.861806995134331</v>
      </c>
      <c r="L221" s="2">
        <v>11</v>
      </c>
    </row>
    <row r="222" spans="1:12" x14ac:dyDescent="0.2">
      <c r="A222" s="1" t="s">
        <v>261</v>
      </c>
      <c r="B222" s="13">
        <f>IF(OR('Average Weekday'!B222=0,'Average Weekday'!B222=""),"",'Average Weekday'!B222)</f>
        <v>12</v>
      </c>
      <c r="G222" s="1">
        <v>62706</v>
      </c>
      <c r="H222" s="1">
        <v>184271.2812</v>
      </c>
      <c r="J222" s="18">
        <f t="shared" si="13"/>
        <v>121565.2812</v>
      </c>
      <c r="K222" s="19">
        <f t="shared" si="14"/>
        <v>1.9386546933307818</v>
      </c>
      <c r="L222" s="2">
        <v>22</v>
      </c>
    </row>
    <row r="223" spans="1:12" x14ac:dyDescent="0.2">
      <c r="A223" s="1" t="s">
        <v>157</v>
      </c>
      <c r="B223" s="13">
        <f>IF(OR('Average Weekday'!B223=0,'Average Weekday'!B223=""),"",'Average Weekday'!B223)</f>
        <v>12</v>
      </c>
      <c r="C223" s="31">
        <v>1929829</v>
      </c>
      <c r="D223" s="31">
        <v>1848390</v>
      </c>
      <c r="E223" s="31">
        <v>1862628</v>
      </c>
      <c r="F223" s="31">
        <v>1829851</v>
      </c>
      <c r="G223" s="31">
        <v>1141241</v>
      </c>
      <c r="H223" s="1">
        <v>0</v>
      </c>
      <c r="J223" s="18">
        <f t="shared" si="13"/>
        <v>-1141241</v>
      </c>
      <c r="K223" s="19">
        <f t="shared" si="14"/>
        <v>-1</v>
      </c>
    </row>
    <row r="224" spans="1:12" x14ac:dyDescent="0.2">
      <c r="A224" s="1" t="s">
        <v>158</v>
      </c>
      <c r="B224" s="13">
        <f>IF(OR('Average Weekday'!B224=0,'Average Weekday'!B224=""),"",'Average Weekday'!B224)</f>
        <v>12</v>
      </c>
      <c r="C224" s="31">
        <v>429826</v>
      </c>
      <c r="D224" s="31">
        <v>416395</v>
      </c>
      <c r="E224" s="31">
        <v>393749</v>
      </c>
      <c r="F224" s="31">
        <v>373748</v>
      </c>
      <c r="G224" s="31">
        <v>236266</v>
      </c>
      <c r="H224" s="1">
        <v>0</v>
      </c>
      <c r="J224" s="18">
        <f t="shared" si="13"/>
        <v>-236266</v>
      </c>
      <c r="K224" s="19">
        <f t="shared" si="14"/>
        <v>-1</v>
      </c>
    </row>
    <row r="225" spans="1:12" x14ac:dyDescent="0.2">
      <c r="A225" s="1" t="s">
        <v>159</v>
      </c>
      <c r="B225" s="13">
        <f>IF(OR('Average Weekday'!B225=0,'Average Weekday'!B225=""),"",'Average Weekday'!B225)</f>
        <v>12</v>
      </c>
      <c r="C225" s="31">
        <v>131214</v>
      </c>
      <c r="D225" s="31">
        <v>126917</v>
      </c>
      <c r="E225" s="31">
        <v>123473</v>
      </c>
      <c r="F225" s="31">
        <v>120308</v>
      </c>
      <c r="G225" s="31">
        <v>72825</v>
      </c>
      <c r="H225" s="1">
        <v>0</v>
      </c>
      <c r="J225" s="18">
        <f t="shared" si="13"/>
        <v>-72825</v>
      </c>
      <c r="K225" s="19">
        <f t="shared" si="14"/>
        <v>-1</v>
      </c>
    </row>
    <row r="226" spans="1:12" x14ac:dyDescent="0.2">
      <c r="A226" s="1" t="s">
        <v>160</v>
      </c>
      <c r="B226" s="13">
        <f>IF(OR('Average Weekday'!B226=0,'Average Weekday'!B226=""),"",'Average Weekday'!B226)</f>
        <v>12</v>
      </c>
      <c r="C226" s="31">
        <v>167099</v>
      </c>
      <c r="D226" s="31">
        <v>159566</v>
      </c>
      <c r="E226" s="31">
        <v>163746</v>
      </c>
      <c r="F226" s="31">
        <v>165000</v>
      </c>
      <c r="G226" s="31">
        <v>103008</v>
      </c>
      <c r="H226" s="1">
        <v>0</v>
      </c>
      <c r="J226" s="18">
        <f t="shared" si="13"/>
        <v>-103008</v>
      </c>
      <c r="K226" s="19">
        <f t="shared" si="14"/>
        <v>-1</v>
      </c>
    </row>
    <row r="227" spans="1:12" x14ac:dyDescent="0.2">
      <c r="A227" s="1" t="s">
        <v>161</v>
      </c>
      <c r="B227" s="13">
        <f>IF(OR('Average Weekday'!B227=0,'Average Weekday'!B227=""),"",'Average Weekday'!B227)</f>
        <v>12</v>
      </c>
      <c r="C227" s="31">
        <v>492499</v>
      </c>
      <c r="D227" s="31">
        <v>469574</v>
      </c>
      <c r="E227" s="31">
        <v>473681</v>
      </c>
      <c r="F227" s="31">
        <v>468144</v>
      </c>
      <c r="G227" s="31">
        <v>306038</v>
      </c>
      <c r="H227" s="1">
        <v>0</v>
      </c>
      <c r="J227" s="18">
        <f t="shared" si="13"/>
        <v>-306038</v>
      </c>
      <c r="K227" s="19">
        <f t="shared" si="14"/>
        <v>-1</v>
      </c>
    </row>
    <row r="228" spans="1:12" x14ac:dyDescent="0.2">
      <c r="A228" s="1" t="s">
        <v>162</v>
      </c>
      <c r="B228" s="13">
        <f>IF(OR('Average Weekday'!B228=0,'Average Weekday'!B228=""),"",'Average Weekday'!B228)</f>
        <v>12</v>
      </c>
      <c r="C228" s="31">
        <v>486561</v>
      </c>
      <c r="D228" s="31">
        <v>461085</v>
      </c>
      <c r="E228" s="31">
        <v>445172</v>
      </c>
      <c r="F228" s="31">
        <v>427058</v>
      </c>
      <c r="G228" s="31">
        <v>274015</v>
      </c>
      <c r="H228" s="1">
        <v>0</v>
      </c>
      <c r="J228" s="18">
        <f t="shared" si="13"/>
        <v>-274015</v>
      </c>
      <c r="K228" s="19">
        <f t="shared" si="14"/>
        <v>-1</v>
      </c>
    </row>
    <row r="229" spans="1:12" x14ac:dyDescent="0.2">
      <c r="A229" s="1" t="s">
        <v>163</v>
      </c>
      <c r="B229" s="13">
        <f>IF(OR('Average Weekday'!B229=0,'Average Weekday'!B229=""),"",'Average Weekday'!B229)</f>
        <v>12</v>
      </c>
      <c r="C229" s="31">
        <v>245155</v>
      </c>
      <c r="D229" s="31">
        <v>218859</v>
      </c>
      <c r="E229" s="31">
        <v>207540</v>
      </c>
      <c r="F229" s="31">
        <v>206723</v>
      </c>
      <c r="G229" s="31">
        <v>130872</v>
      </c>
      <c r="H229" s="1">
        <v>0</v>
      </c>
      <c r="J229" s="18">
        <f t="shared" si="13"/>
        <v>-130872</v>
      </c>
      <c r="K229" s="19">
        <f t="shared" si="14"/>
        <v>-1</v>
      </c>
    </row>
    <row r="230" spans="1:12" x14ac:dyDescent="0.2">
      <c r="A230" s="1" t="s">
        <v>164</v>
      </c>
      <c r="B230" s="13">
        <f>IF(OR('Average Weekday'!B230=0,'Average Weekday'!B230=""),"",'Average Weekday'!B230)</f>
        <v>12</v>
      </c>
      <c r="C230" s="31">
        <v>330325</v>
      </c>
      <c r="D230" s="31">
        <v>304327</v>
      </c>
      <c r="E230" s="31">
        <v>280665</v>
      </c>
      <c r="F230" s="31">
        <v>249056</v>
      </c>
      <c r="G230" s="31">
        <v>158897</v>
      </c>
      <c r="H230" s="1">
        <v>0</v>
      </c>
      <c r="J230" s="18">
        <f t="shared" si="13"/>
        <v>-158897</v>
      </c>
      <c r="K230" s="19">
        <f t="shared" si="14"/>
        <v>-1</v>
      </c>
    </row>
    <row r="231" spans="1:12" x14ac:dyDescent="0.2">
      <c r="A231" s="1" t="s">
        <v>165</v>
      </c>
      <c r="B231" s="13">
        <f>IF(OR('Average Weekday'!B231=0,'Average Weekday'!B231=""),"",'Average Weekday'!B231)</f>
        <v>12</v>
      </c>
      <c r="C231" s="31">
        <v>893205</v>
      </c>
      <c r="D231" s="31">
        <v>845832</v>
      </c>
      <c r="E231" s="31">
        <v>858986</v>
      </c>
      <c r="F231" s="31">
        <v>840137</v>
      </c>
      <c r="G231" s="31">
        <v>528277</v>
      </c>
      <c r="H231" s="1">
        <v>0</v>
      </c>
      <c r="J231" s="18">
        <f t="shared" si="13"/>
        <v>-528277</v>
      </c>
      <c r="K231" s="19">
        <f t="shared" si="14"/>
        <v>-1</v>
      </c>
    </row>
    <row r="232" spans="1:12" x14ac:dyDescent="0.2">
      <c r="A232" s="1" t="s">
        <v>166</v>
      </c>
      <c r="B232" s="13">
        <f>IF(OR('Average Weekday'!B232=0,'Average Weekday'!B232=""),"",'Average Weekday'!B232)</f>
        <v>12</v>
      </c>
      <c r="C232" s="31">
        <v>196670</v>
      </c>
      <c r="D232" s="31">
        <v>183998</v>
      </c>
      <c r="E232" s="31">
        <v>179137</v>
      </c>
      <c r="F232" s="31">
        <v>173700</v>
      </c>
      <c r="G232" s="31">
        <v>113235</v>
      </c>
      <c r="H232" s="1">
        <v>0</v>
      </c>
      <c r="J232" s="18">
        <f t="shared" si="13"/>
        <v>-113235</v>
      </c>
      <c r="K232" s="19">
        <f t="shared" si="14"/>
        <v>-1</v>
      </c>
    </row>
    <row r="233" spans="1:12" x14ac:dyDescent="0.2">
      <c r="A233" s="1" t="s">
        <v>167</v>
      </c>
      <c r="B233" s="13">
        <f>IF(OR('Average Weekday'!B233=0,'Average Weekday'!B233=""),"",'Average Weekday'!B233)</f>
        <v>12</v>
      </c>
      <c r="C233" s="31">
        <v>592856</v>
      </c>
      <c r="D233" s="31">
        <v>571093</v>
      </c>
      <c r="E233" s="31">
        <v>567746</v>
      </c>
      <c r="F233" s="31">
        <v>556947</v>
      </c>
      <c r="G233" s="31">
        <v>366764</v>
      </c>
      <c r="H233" s="1">
        <v>0</v>
      </c>
      <c r="J233" s="18">
        <f t="shared" si="13"/>
        <v>-366764</v>
      </c>
      <c r="K233" s="19">
        <f t="shared" si="14"/>
        <v>-1</v>
      </c>
    </row>
    <row r="234" spans="1:12" x14ac:dyDescent="0.2">
      <c r="A234" s="1" t="s">
        <v>168</v>
      </c>
      <c r="B234" s="13">
        <f>IF(OR('Average Weekday'!B234=0,'Average Weekday'!B234=""),"",'Average Weekday'!B234)</f>
        <v>12</v>
      </c>
      <c r="C234" s="31">
        <v>244808</v>
      </c>
      <c r="D234" s="31">
        <v>224898</v>
      </c>
      <c r="E234" s="31">
        <v>227145</v>
      </c>
      <c r="F234" s="31">
        <v>213820</v>
      </c>
      <c r="G234" s="31">
        <v>138484</v>
      </c>
      <c r="H234" s="1">
        <v>0</v>
      </c>
      <c r="J234" s="18">
        <f t="shared" si="13"/>
        <v>-138484</v>
      </c>
      <c r="K234" s="19">
        <f t="shared" si="14"/>
        <v>-1</v>
      </c>
    </row>
    <row r="235" spans="1:12" x14ac:dyDescent="0.2">
      <c r="A235" s="1" t="s">
        <v>169</v>
      </c>
      <c r="B235" s="13">
        <f>IF(OR('Average Weekday'!B235=0,'Average Weekday'!B235=""),"",'Average Weekday'!B235)</f>
        <v>12</v>
      </c>
      <c r="C235" s="31">
        <v>316317</v>
      </c>
      <c r="D235" s="31">
        <v>315426</v>
      </c>
      <c r="E235" s="31">
        <v>291958</v>
      </c>
      <c r="F235" s="31">
        <v>277779</v>
      </c>
      <c r="G235" s="31">
        <v>182737</v>
      </c>
      <c r="H235" s="1">
        <v>0</v>
      </c>
      <c r="J235" s="18">
        <f t="shared" si="13"/>
        <v>-182737</v>
      </c>
      <c r="K235" s="19">
        <f t="shared" si="14"/>
        <v>-1</v>
      </c>
    </row>
    <row r="236" spans="1:12" x14ac:dyDescent="0.2">
      <c r="A236" s="1" t="s">
        <v>170</v>
      </c>
      <c r="B236" s="13">
        <f>IF(OR('Average Weekday'!B236=0,'Average Weekday'!B236=""),"",'Average Weekday'!B236)</f>
        <v>12</v>
      </c>
      <c r="C236" s="31">
        <v>1597881</v>
      </c>
      <c r="D236" s="31">
        <v>1603426</v>
      </c>
      <c r="E236" s="31">
        <v>1691363</v>
      </c>
      <c r="F236" s="31">
        <v>1696496</v>
      </c>
      <c r="G236" s="31">
        <v>1058729</v>
      </c>
      <c r="H236" s="1">
        <v>0</v>
      </c>
      <c r="J236" s="18">
        <f t="shared" si="13"/>
        <v>-1058729</v>
      </c>
      <c r="K236" s="19">
        <f t="shared" si="14"/>
        <v>-1</v>
      </c>
    </row>
    <row r="237" spans="1:12" x14ac:dyDescent="0.2">
      <c r="A237" s="1" t="s">
        <v>171</v>
      </c>
      <c r="B237" s="13">
        <f>IF(OR('Average Weekday'!B237=0,'Average Weekday'!B237=""),"",'Average Weekday'!B237)</f>
        <v>12</v>
      </c>
      <c r="C237" s="31">
        <v>258863</v>
      </c>
      <c r="D237" s="31">
        <v>238653</v>
      </c>
      <c r="E237" s="31">
        <v>258503</v>
      </c>
      <c r="F237" s="31">
        <v>255810</v>
      </c>
      <c r="G237" s="31">
        <v>172189</v>
      </c>
      <c r="H237" s="1">
        <v>0</v>
      </c>
      <c r="J237" s="18">
        <f t="shared" si="13"/>
        <v>-172189</v>
      </c>
      <c r="K237" s="19">
        <f t="shared" si="14"/>
        <v>-1</v>
      </c>
    </row>
    <row r="238" spans="1:12" x14ac:dyDescent="0.2">
      <c r="A238" s="1" t="s">
        <v>220</v>
      </c>
      <c r="B238" s="13" t="str">
        <f>IF(OR('Average Weekday'!B238=0,'Average Weekday'!B238=""),"",'Average Weekday'!B238)</f>
        <v>4,12</v>
      </c>
      <c r="C238" s="1">
        <v>27356</v>
      </c>
      <c r="D238" s="1">
        <v>99863</v>
      </c>
      <c r="E238" s="1">
        <v>123907</v>
      </c>
      <c r="F238" s="1">
        <v>136772</v>
      </c>
      <c r="G238" s="1">
        <v>82539</v>
      </c>
      <c r="H238" s="1">
        <v>0</v>
      </c>
      <c r="J238" s="18">
        <f t="shared" si="13"/>
        <v>-82539</v>
      </c>
      <c r="K238" s="19">
        <f t="shared" si="14"/>
        <v>-1</v>
      </c>
    </row>
    <row r="239" spans="1:12" x14ac:dyDescent="0.2">
      <c r="A239" s="1" t="s">
        <v>172</v>
      </c>
      <c r="B239" s="13">
        <f>IF(OR('Average Weekday'!B239=0,'Average Weekday'!B239=""),"",'Average Weekday'!B239)</f>
        <v>12</v>
      </c>
      <c r="C239" s="31">
        <v>563418</v>
      </c>
      <c r="D239" s="31">
        <v>558217</v>
      </c>
      <c r="E239" s="31">
        <v>585187</v>
      </c>
      <c r="F239" s="31">
        <v>566706</v>
      </c>
      <c r="G239" s="31">
        <v>349468</v>
      </c>
      <c r="H239" s="1">
        <v>0</v>
      </c>
      <c r="J239" s="18">
        <f t="shared" si="13"/>
        <v>-349468</v>
      </c>
      <c r="K239" s="19">
        <f t="shared" si="14"/>
        <v>-1</v>
      </c>
    </row>
    <row r="240" spans="1:12" x14ac:dyDescent="0.2">
      <c r="A240" s="1" t="s">
        <v>175</v>
      </c>
      <c r="B240" s="13" t="str">
        <f>IF(OR('Average Weekday'!B240=0,'Average Weekday'!B240=""),"",'Average Weekday'!B240)</f>
        <v/>
      </c>
      <c r="C240" s="31">
        <v>907302</v>
      </c>
      <c r="D240" s="31">
        <v>842639</v>
      </c>
      <c r="E240" s="31">
        <v>839208</v>
      </c>
      <c r="F240" s="31">
        <v>822211</v>
      </c>
      <c r="G240" s="31">
        <v>797719</v>
      </c>
      <c r="H240" s="1">
        <v>799990.29749999999</v>
      </c>
      <c r="J240" s="18">
        <f t="shared" si="13"/>
        <v>2271.297499999986</v>
      </c>
      <c r="K240" s="19">
        <f t="shared" si="14"/>
        <v>2.847240068244565E-3</v>
      </c>
      <c r="L240" s="2">
        <v>3</v>
      </c>
    </row>
    <row r="241" spans="1:23" x14ac:dyDescent="0.2">
      <c r="A241" s="1" t="s">
        <v>176</v>
      </c>
      <c r="B241" s="13" t="str">
        <f>IF(OR('Average Weekday'!B241=0,'Average Weekday'!B241=""),"",'Average Weekday'!B241)</f>
        <v/>
      </c>
      <c r="C241" s="31">
        <v>718614</v>
      </c>
      <c r="D241" s="31">
        <v>664464</v>
      </c>
      <c r="E241" s="31">
        <v>676405</v>
      </c>
      <c r="F241" s="31">
        <v>700852</v>
      </c>
      <c r="G241" s="31">
        <v>698230</v>
      </c>
      <c r="H241" s="1">
        <v>693554.13970000006</v>
      </c>
      <c r="J241" s="18">
        <f t="shared" si="13"/>
        <v>-4675.8602999999421</v>
      </c>
      <c r="K241" s="19">
        <f t="shared" si="14"/>
        <v>-6.6967335978115267E-3</v>
      </c>
      <c r="L241" s="2">
        <v>4</v>
      </c>
    </row>
    <row r="242" spans="1:23" x14ac:dyDescent="0.2">
      <c r="A242" s="1" t="s">
        <v>173</v>
      </c>
      <c r="B242" s="13">
        <f>IF(OR('Average Weekday'!B242=0,'Average Weekday'!B242=""),"",'Average Weekday'!B242)</f>
        <v>12</v>
      </c>
      <c r="C242" s="31">
        <v>224060</v>
      </c>
      <c r="D242" s="31">
        <v>214228</v>
      </c>
      <c r="E242" s="31">
        <v>218555</v>
      </c>
      <c r="F242" s="31">
        <v>214582</v>
      </c>
      <c r="G242" s="31">
        <v>132633</v>
      </c>
      <c r="H242" s="1">
        <v>0</v>
      </c>
      <c r="J242" s="18">
        <f t="shared" si="13"/>
        <v>-132633</v>
      </c>
      <c r="K242" s="19">
        <f t="shared" si="14"/>
        <v>-1</v>
      </c>
    </row>
    <row r="243" spans="1:23" x14ac:dyDescent="0.2">
      <c r="A243" s="1" t="s">
        <v>174</v>
      </c>
      <c r="B243" s="13">
        <f>IF(OR('Average Weekday'!B243=0,'Average Weekday'!B243=""),"",'Average Weekday'!B243)</f>
        <v>12</v>
      </c>
      <c r="C243" s="31">
        <v>186621</v>
      </c>
      <c r="D243" s="31">
        <v>174495</v>
      </c>
      <c r="E243" s="31">
        <v>171442</v>
      </c>
      <c r="F243" s="31">
        <v>172795</v>
      </c>
      <c r="G243" s="31">
        <v>110395</v>
      </c>
      <c r="H243" s="1">
        <v>0</v>
      </c>
      <c r="J243" s="18">
        <f t="shared" si="13"/>
        <v>-110395</v>
      </c>
      <c r="K243" s="19">
        <f t="shared" si="14"/>
        <v>-1</v>
      </c>
    </row>
    <row r="244" spans="1:23" x14ac:dyDescent="0.2">
      <c r="A244" s="1" t="s">
        <v>177</v>
      </c>
      <c r="B244" s="13" t="str">
        <f>IF(OR('Average Weekday'!B244=0,'Average Weekday'!B244=""),"",'Average Weekday'!B244)</f>
        <v/>
      </c>
      <c r="C244" s="31">
        <v>168909</v>
      </c>
      <c r="D244" s="31">
        <v>155824</v>
      </c>
      <c r="E244" s="31">
        <v>151967</v>
      </c>
      <c r="F244" s="31">
        <v>155181</v>
      </c>
      <c r="G244" s="31">
        <v>159541</v>
      </c>
      <c r="H244" s="1">
        <v>158905.85709999999</v>
      </c>
      <c r="J244" s="18">
        <f t="shared" si="13"/>
        <v>-635.14290000000619</v>
      </c>
      <c r="K244" s="19">
        <f t="shared" si="14"/>
        <v>-3.981063801781399E-3</v>
      </c>
      <c r="L244" s="2">
        <v>24</v>
      </c>
    </row>
    <row r="245" spans="1:23" x14ac:dyDescent="0.2">
      <c r="A245" s="1" t="s">
        <v>178</v>
      </c>
      <c r="B245" s="13" t="str">
        <f>IF(OR('Average Weekday'!B245=0,'Average Weekday'!B245=""),"",'Average Weekday'!B245)</f>
        <v/>
      </c>
      <c r="C245" s="31">
        <v>91014</v>
      </c>
      <c r="D245" s="31">
        <v>85027</v>
      </c>
      <c r="E245" s="31">
        <v>81043</v>
      </c>
      <c r="F245" s="31">
        <v>75769</v>
      </c>
      <c r="G245" s="31">
        <v>77477</v>
      </c>
      <c r="H245" s="1">
        <v>72961.666899999997</v>
      </c>
      <c r="J245" s="18">
        <f t="shared" si="13"/>
        <v>-4515.3331000000035</v>
      </c>
      <c r="K245" s="19">
        <f t="shared" si="14"/>
        <v>-5.8279658479290675E-2</v>
      </c>
      <c r="L245" s="2">
        <v>26</v>
      </c>
    </row>
    <row r="246" spans="1:23" x14ac:dyDescent="0.2">
      <c r="A246" s="1" t="s">
        <v>179</v>
      </c>
      <c r="B246" s="13" t="str">
        <f>IF(OR('Average Weekday'!B246=0,'Average Weekday'!B246=""),"",'Average Weekday'!B246)</f>
        <v/>
      </c>
      <c r="C246" s="31">
        <v>152016</v>
      </c>
      <c r="D246" s="31">
        <v>141426</v>
      </c>
      <c r="E246" s="31">
        <v>138765</v>
      </c>
      <c r="F246" s="31">
        <v>132579</v>
      </c>
      <c r="G246" s="31">
        <v>136618</v>
      </c>
      <c r="H246" s="1">
        <v>128094.6246</v>
      </c>
      <c r="J246" s="18">
        <f t="shared" si="13"/>
        <v>-8523.3754000000044</v>
      </c>
      <c r="K246" s="19">
        <f t="shared" si="14"/>
        <v>-6.2388377812586951E-2</v>
      </c>
      <c r="L246" s="2">
        <v>25</v>
      </c>
    </row>
    <row r="247" spans="1:23" s="5" customFormat="1" x14ac:dyDescent="0.2">
      <c r="A247" s="1" t="s">
        <v>213</v>
      </c>
      <c r="B247" s="13" t="str">
        <f>IF(OR('Average Weekday'!B247=0,'Average Weekday'!B247=""),"",'Average Weekday'!B247)</f>
        <v/>
      </c>
      <c r="C247" s="31">
        <v>14527</v>
      </c>
      <c r="D247" s="31">
        <v>17624</v>
      </c>
      <c r="E247" s="31">
        <v>17754</v>
      </c>
      <c r="F247" s="31">
        <v>18412</v>
      </c>
      <c r="G247" s="31">
        <v>0</v>
      </c>
      <c r="H247" s="1">
        <v>0</v>
      </c>
      <c r="I247" s="1"/>
      <c r="J247" s="18"/>
      <c r="K247" s="19"/>
      <c r="L247" s="2"/>
    </row>
    <row r="248" spans="1:23" x14ac:dyDescent="0.2">
      <c r="A248" s="3" t="s">
        <v>11</v>
      </c>
      <c r="B248" s="14"/>
      <c r="C248" s="3">
        <f t="shared" ref="C248:D248" si="17">SUM(C223:C247)</f>
        <v>11366945</v>
      </c>
      <c r="D248" s="3">
        <f t="shared" si="17"/>
        <v>10942246</v>
      </c>
      <c r="E248" s="3">
        <f t="shared" ref="E248:F248" si="18">SUM(E223:E247)</f>
        <v>11029725</v>
      </c>
      <c r="F248" s="3">
        <f t="shared" si="18"/>
        <v>10850436</v>
      </c>
      <c r="G248" s="3">
        <f>SUM(G223:G247)</f>
        <v>7528197</v>
      </c>
      <c r="H248" s="3">
        <f>SUM(H202:H247)</f>
        <v>10842341.190999998</v>
      </c>
      <c r="I248" s="3"/>
      <c r="J248" s="20">
        <f t="shared" si="13"/>
        <v>3314144.1909999978</v>
      </c>
      <c r="K248" s="21">
        <f t="shared" si="14"/>
        <v>0.4402308004160887</v>
      </c>
      <c r="L248" s="5"/>
    </row>
    <row r="249" spans="1:23" x14ac:dyDescent="0.2">
      <c r="B249" s="14"/>
      <c r="J249" s="18" t="str">
        <f t="shared" si="13"/>
        <v/>
      </c>
      <c r="K249" s="19" t="str">
        <f t="shared" si="14"/>
        <v/>
      </c>
    </row>
    <row r="250" spans="1:23" ht="15" x14ac:dyDescent="0.2">
      <c r="A250" s="7" t="s">
        <v>17</v>
      </c>
      <c r="B250" s="15"/>
      <c r="J250" s="18" t="str">
        <f t="shared" si="13"/>
        <v/>
      </c>
      <c r="K250" s="19" t="str">
        <f t="shared" si="14"/>
        <v/>
      </c>
    </row>
    <row r="251" spans="1:23" x14ac:dyDescent="0.2">
      <c r="A251" s="1" t="s">
        <v>5</v>
      </c>
      <c r="B251" s="16"/>
      <c r="C251" s="1">
        <f t="shared" ref="C251:H251" si="19">SUM(C4:C56)</f>
        <v>198388104</v>
      </c>
      <c r="D251" s="1">
        <f t="shared" si="19"/>
        <v>194539255</v>
      </c>
      <c r="E251" s="1">
        <f t="shared" si="19"/>
        <v>192955942</v>
      </c>
      <c r="F251" s="1">
        <f t="shared" si="19"/>
        <v>182711617</v>
      </c>
      <c r="G251" s="1">
        <f t="shared" si="19"/>
        <v>171066596</v>
      </c>
      <c r="H251" s="1">
        <f t="shared" si="19"/>
        <v>167437917.24820003</v>
      </c>
      <c r="J251" s="18">
        <f t="shared" si="13"/>
        <v>-3628678.7517999709</v>
      </c>
      <c r="K251" s="19">
        <f t="shared" si="14"/>
        <v>-2.1212082526035479E-2</v>
      </c>
      <c r="M251" s="1"/>
      <c r="N251" s="1"/>
      <c r="O251" s="1"/>
      <c r="P251" s="1"/>
      <c r="Q251" s="1"/>
      <c r="S251" s="1"/>
      <c r="T251" s="1"/>
      <c r="U251" s="1"/>
      <c r="V251" s="1"/>
      <c r="W251" s="1"/>
    </row>
    <row r="252" spans="1:23" x14ac:dyDescent="0.2">
      <c r="A252" s="1" t="s">
        <v>6</v>
      </c>
      <c r="C252" s="1">
        <f t="shared" ref="C252:H252" si="20">SUM(C59:C95)</f>
        <v>172441607</v>
      </c>
      <c r="D252" s="1">
        <f t="shared" si="20"/>
        <v>169538202</v>
      </c>
      <c r="E252" s="1">
        <f t="shared" si="20"/>
        <v>164069758</v>
      </c>
      <c r="F252" s="1">
        <f t="shared" si="20"/>
        <v>152042634</v>
      </c>
      <c r="G252" s="1">
        <f t="shared" si="20"/>
        <v>137949490</v>
      </c>
      <c r="H252" s="1">
        <f t="shared" si="20"/>
        <v>130346751.53239998</v>
      </c>
      <c r="J252" s="18">
        <f t="shared" si="13"/>
        <v>-7602738.4676000178</v>
      </c>
      <c r="K252" s="19">
        <f t="shared" si="14"/>
        <v>-5.5112479702534731E-2</v>
      </c>
      <c r="M252" s="1"/>
      <c r="N252" s="1"/>
      <c r="O252" s="1"/>
      <c r="P252" s="1"/>
      <c r="Q252" s="1"/>
      <c r="S252" s="1"/>
      <c r="T252" s="1"/>
      <c r="U252" s="1"/>
      <c r="V252" s="1"/>
      <c r="W252" s="1"/>
    </row>
    <row r="253" spans="1:23" x14ac:dyDescent="0.2">
      <c r="A253" s="1" t="s">
        <v>7</v>
      </c>
      <c r="C253" s="1">
        <f t="shared" ref="C253:G253" si="21">SUM(C98:C136)</f>
        <v>139957832</v>
      </c>
      <c r="D253" s="1">
        <f t="shared" si="21"/>
        <v>133326664</v>
      </c>
      <c r="E253" s="1">
        <f t="shared" ref="E253:F253" si="22">SUM(E98:E136)</f>
        <v>128212381</v>
      </c>
      <c r="F253" s="1">
        <f t="shared" si="22"/>
        <v>118715667</v>
      </c>
      <c r="G253" s="1">
        <f t="shared" si="21"/>
        <v>116996185</v>
      </c>
      <c r="H253" s="1">
        <f t="shared" ref="H253" si="23">SUM(H98:H136)</f>
        <v>119868296.28590001</v>
      </c>
      <c r="J253" s="18">
        <f t="shared" si="13"/>
        <v>2872111.2859000117</v>
      </c>
      <c r="K253" s="19">
        <f t="shared" si="14"/>
        <v>2.4548760165983289E-2</v>
      </c>
      <c r="M253" s="1"/>
      <c r="N253" s="1"/>
      <c r="O253" s="1"/>
      <c r="P253" s="33"/>
      <c r="Q253" s="33"/>
      <c r="S253" s="1"/>
      <c r="T253" s="1"/>
      <c r="U253" s="1"/>
      <c r="V253" s="1"/>
      <c r="W253" s="1"/>
    </row>
    <row r="254" spans="1:23" x14ac:dyDescent="0.2">
      <c r="A254" s="1" t="s">
        <v>8</v>
      </c>
      <c r="C254" s="1">
        <f t="shared" ref="C254:G254" si="24">SUM(C139:C174)</f>
        <v>113938920</v>
      </c>
      <c r="D254" s="1">
        <f t="shared" si="24"/>
        <v>111336536</v>
      </c>
      <c r="E254" s="1">
        <f t="shared" ref="E254:F254" si="25">SUM(E139:E174)</f>
        <v>111597406</v>
      </c>
      <c r="F254" s="1">
        <f t="shared" si="25"/>
        <v>108755938</v>
      </c>
      <c r="G254" s="1">
        <f t="shared" si="24"/>
        <v>104469719</v>
      </c>
      <c r="H254" s="1">
        <f t="shared" ref="H254" si="26">SUM(H139:H174)</f>
        <v>102579731.6108</v>
      </c>
      <c r="J254" s="18">
        <f t="shared" si="13"/>
        <v>-1889987.389200002</v>
      </c>
      <c r="K254" s="19">
        <f t="shared" si="14"/>
        <v>-1.8091246030823554E-2</v>
      </c>
      <c r="M254" s="1"/>
      <c r="N254" s="1"/>
      <c r="O254" s="1"/>
      <c r="P254" s="1"/>
      <c r="Q254" s="1"/>
      <c r="S254" s="1"/>
      <c r="T254" s="1"/>
      <c r="U254" s="1"/>
      <c r="V254" s="1"/>
      <c r="W254" s="1"/>
    </row>
    <row r="255" spans="1:23" x14ac:dyDescent="0.2">
      <c r="A255" s="1" t="s">
        <v>9</v>
      </c>
      <c r="C255" s="1">
        <f t="shared" ref="C255:G255" si="27">SUM(C177:C199)</f>
        <v>29673308</v>
      </c>
      <c r="D255" s="1">
        <f t="shared" si="27"/>
        <v>29787250</v>
      </c>
      <c r="E255" s="1">
        <f t="shared" ref="E255:F255" si="28">SUM(E177:E199)</f>
        <v>29279733</v>
      </c>
      <c r="F255" s="1">
        <f t="shared" si="28"/>
        <v>28202504</v>
      </c>
      <c r="G255" s="1">
        <f t="shared" si="27"/>
        <v>26131640</v>
      </c>
      <c r="H255" s="1">
        <f t="shared" ref="H255" si="29">SUM(H177:H199)</f>
        <v>25950644.481899995</v>
      </c>
      <c r="J255" s="18">
        <f t="shared" si="13"/>
        <v>-180995.51810000464</v>
      </c>
      <c r="K255" s="19">
        <f t="shared" si="14"/>
        <v>-6.9262977027084657E-3</v>
      </c>
      <c r="M255" s="1"/>
      <c r="N255" s="1"/>
      <c r="O255" s="1"/>
      <c r="P255" s="1"/>
      <c r="Q255" s="1"/>
      <c r="S255" s="1"/>
      <c r="T255" s="1"/>
      <c r="U255" s="1"/>
      <c r="V255" s="1"/>
      <c r="W255" s="1"/>
    </row>
    <row r="256" spans="1:23" s="5" customFormat="1" x14ac:dyDescent="0.2">
      <c r="A256" s="1" t="s">
        <v>211</v>
      </c>
      <c r="B256" s="13"/>
      <c r="C256" s="8">
        <v>1262918</v>
      </c>
      <c r="D256" s="8">
        <v>1191702.6719696522</v>
      </c>
      <c r="E256" s="8">
        <v>1243948</v>
      </c>
      <c r="F256" s="8">
        <v>1328627</v>
      </c>
      <c r="G256" s="8">
        <f>1973316-1902</f>
        <v>1971414</v>
      </c>
      <c r="H256" s="1">
        <v>0</v>
      </c>
      <c r="I256" s="8"/>
      <c r="J256" s="18"/>
      <c r="K256" s="19"/>
      <c r="L256" s="2"/>
      <c r="M256" s="33"/>
      <c r="N256" s="33"/>
      <c r="O256" s="33"/>
      <c r="P256" s="1"/>
      <c r="Q256" s="1"/>
      <c r="S256" s="1"/>
      <c r="T256" s="1"/>
      <c r="U256" s="1"/>
      <c r="V256" s="1"/>
      <c r="W256" s="1"/>
    </row>
    <row r="257" spans="1:23" x14ac:dyDescent="0.2">
      <c r="A257" s="3" t="s">
        <v>10</v>
      </c>
      <c r="C257" s="3">
        <f t="shared" ref="C257:H257" si="30">SUM(C251:C256)</f>
        <v>655662689</v>
      </c>
      <c r="D257" s="3">
        <f t="shared" si="30"/>
        <v>639719609.67196965</v>
      </c>
      <c r="E257" s="3">
        <f t="shared" si="30"/>
        <v>627359168</v>
      </c>
      <c r="F257" s="3">
        <f t="shared" si="30"/>
        <v>591756987</v>
      </c>
      <c r="G257" s="3">
        <f t="shared" si="30"/>
        <v>558585044</v>
      </c>
      <c r="H257" s="3">
        <f t="shared" si="30"/>
        <v>546183341.15919995</v>
      </c>
      <c r="I257" s="3"/>
      <c r="J257" s="20">
        <f t="shared" si="13"/>
        <v>-12401702.840800047</v>
      </c>
      <c r="K257" s="21">
        <f t="shared" si="14"/>
        <v>-2.2201995871554425E-2</v>
      </c>
      <c r="L257" s="5"/>
      <c r="M257" s="33"/>
      <c r="N257" s="33"/>
      <c r="O257" s="33"/>
      <c r="P257" s="1"/>
      <c r="Q257" s="1"/>
      <c r="S257" s="1"/>
      <c r="T257" s="1"/>
      <c r="U257" s="1"/>
      <c r="V257" s="1"/>
      <c r="W257" s="1"/>
    </row>
    <row r="258" spans="1:23" x14ac:dyDescent="0.2">
      <c r="B258" s="14"/>
      <c r="C258" s="20"/>
      <c r="J258" s="18" t="str">
        <f t="shared" si="13"/>
        <v/>
      </c>
      <c r="K258" s="19" t="str">
        <f t="shared" si="14"/>
        <v/>
      </c>
      <c r="M258" s="1"/>
      <c r="N258" s="1"/>
      <c r="O258" s="1"/>
      <c r="P258" s="1"/>
      <c r="Q258" s="1"/>
      <c r="S258" s="1"/>
      <c r="T258" s="1"/>
      <c r="U258" s="1"/>
      <c r="V258" s="1"/>
      <c r="W258" s="1"/>
    </row>
    <row r="259" spans="1:23" x14ac:dyDescent="0.2">
      <c r="A259" s="1" t="s">
        <v>13</v>
      </c>
      <c r="C259" s="1">
        <f t="shared" ref="C259:D259" si="31">SUM(C240:C241)</f>
        <v>1625916</v>
      </c>
      <c r="D259" s="1">
        <f t="shared" si="31"/>
        <v>1507103</v>
      </c>
      <c r="E259" s="1">
        <f t="shared" ref="E259:F259" si="32">SUM(E240:E241)</f>
        <v>1515613</v>
      </c>
      <c r="F259" s="1">
        <f t="shared" si="32"/>
        <v>1523063</v>
      </c>
      <c r="G259" s="1">
        <f>SUM(G240:G241)</f>
        <v>1495949</v>
      </c>
      <c r="H259" s="1">
        <f>SUM(H240:H241)</f>
        <v>1493544.4372</v>
      </c>
      <c r="J259" s="18">
        <f t="shared" si="13"/>
        <v>-2404.562799999956</v>
      </c>
      <c r="K259" s="19">
        <f t="shared" si="14"/>
        <v>-1.6073828720096447E-3</v>
      </c>
      <c r="M259" s="1"/>
      <c r="N259" s="1"/>
      <c r="O259" s="1"/>
      <c r="P259" s="1"/>
      <c r="Q259" s="1"/>
      <c r="S259" s="1"/>
      <c r="T259" s="1"/>
      <c r="U259" s="1"/>
      <c r="V259" s="1"/>
      <c r="W259" s="1"/>
    </row>
    <row r="260" spans="1:23" x14ac:dyDescent="0.2">
      <c r="A260" s="1" t="s">
        <v>14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J260" s="18" t="str">
        <f t="shared" si="13"/>
        <v/>
      </c>
      <c r="K260" s="19" t="str">
        <f t="shared" si="14"/>
        <v/>
      </c>
      <c r="M260" s="1"/>
      <c r="N260" s="1"/>
      <c r="O260" s="1"/>
      <c r="P260" s="1"/>
      <c r="Q260" s="1"/>
      <c r="S260" s="1"/>
      <c r="T260" s="1"/>
      <c r="U260" s="1"/>
      <c r="V260" s="1"/>
      <c r="W260" s="1"/>
    </row>
    <row r="261" spans="1:23" x14ac:dyDescent="0.2">
      <c r="A261" s="1" t="s">
        <v>15</v>
      </c>
      <c r="C261" s="1">
        <f t="shared" ref="C261:G261" si="33">SUM(C244:C246)</f>
        <v>411939</v>
      </c>
      <c r="D261" s="1">
        <f t="shared" si="33"/>
        <v>382277</v>
      </c>
      <c r="E261" s="1">
        <f t="shared" ref="E261:F261" si="34">SUM(E244:E246)</f>
        <v>371775</v>
      </c>
      <c r="F261" s="1">
        <f t="shared" si="34"/>
        <v>363529</v>
      </c>
      <c r="G261" s="1">
        <f t="shared" si="33"/>
        <v>373636</v>
      </c>
      <c r="H261" s="1">
        <f t="shared" ref="H261" si="35">SUM(H244:H246)</f>
        <v>359962.14859999996</v>
      </c>
      <c r="J261" s="18">
        <f t="shared" ref="J261:J272" si="36">IF(AND(G261=0,G261=0),"",H261-G261)</f>
        <v>-13673.851400000043</v>
      </c>
      <c r="K261" s="19">
        <f t="shared" ref="K261:K272" si="37">IFERROR(J261/G261,"")</f>
        <v>-3.659671819631953E-2</v>
      </c>
      <c r="M261" s="1"/>
      <c r="N261" s="1"/>
      <c r="O261" s="1"/>
      <c r="P261" s="33"/>
      <c r="Q261" s="33"/>
      <c r="S261" s="1"/>
      <c r="T261" s="1"/>
      <c r="U261" s="1"/>
      <c r="V261" s="1"/>
      <c r="W261" s="1"/>
    </row>
    <row r="262" spans="1:23" x14ac:dyDescent="0.2">
      <c r="A262" s="1" t="s">
        <v>16</v>
      </c>
      <c r="C262" s="1">
        <f t="shared" ref="C262:G262" si="38">SUM(C202:C239,C242:C243)</f>
        <v>9314563</v>
      </c>
      <c r="D262" s="1">
        <f t="shared" si="38"/>
        <v>9035242</v>
      </c>
      <c r="E262" s="1">
        <f t="shared" si="38"/>
        <v>9124583</v>
      </c>
      <c r="F262" s="1">
        <f t="shared" si="38"/>
        <v>8945432</v>
      </c>
      <c r="G262" s="1">
        <f t="shared" si="38"/>
        <v>8861648</v>
      </c>
      <c r="H262" s="1">
        <f>SUM(H202:H239,H242:H243)</f>
        <v>8988834.6051999982</v>
      </c>
      <c r="J262" s="18">
        <f t="shared" si="36"/>
        <v>127186.60519999824</v>
      </c>
      <c r="K262" s="19">
        <f t="shared" si="37"/>
        <v>1.4352477688122823E-2</v>
      </c>
      <c r="M262" s="1"/>
      <c r="N262" s="1"/>
      <c r="O262" s="1"/>
      <c r="P262" s="1"/>
      <c r="Q262" s="1"/>
      <c r="S262" s="1"/>
      <c r="T262" s="1"/>
      <c r="U262" s="1"/>
      <c r="V262" s="1"/>
      <c r="W262" s="1"/>
    </row>
    <row r="263" spans="1:23" s="5" customFormat="1" x14ac:dyDescent="0.2">
      <c r="A263" s="1" t="s">
        <v>212</v>
      </c>
      <c r="B263" s="13"/>
      <c r="C263" s="8">
        <v>36063</v>
      </c>
      <c r="D263" s="8">
        <v>37552</v>
      </c>
      <c r="E263" s="8">
        <v>41974</v>
      </c>
      <c r="F263" s="8">
        <v>31345</v>
      </c>
      <c r="G263" s="8">
        <f>43041+1920</f>
        <v>44961</v>
      </c>
      <c r="H263" s="8">
        <v>10821.7647</v>
      </c>
      <c r="I263" s="8"/>
      <c r="J263" s="18"/>
      <c r="K263" s="19"/>
      <c r="L263" s="2"/>
      <c r="M263" s="1"/>
      <c r="N263" s="1"/>
      <c r="O263" s="1"/>
      <c r="P263" s="1"/>
      <c r="Q263" s="1"/>
      <c r="S263" s="1"/>
      <c r="T263" s="1"/>
      <c r="U263" s="1"/>
      <c r="V263" s="1"/>
      <c r="W263" s="1"/>
    </row>
    <row r="264" spans="1:23" x14ac:dyDescent="0.2">
      <c r="A264" s="3" t="s">
        <v>11</v>
      </c>
      <c r="C264" s="3">
        <f t="shared" ref="C264:G264" si="39">SUM(C259:C263)</f>
        <v>11388481</v>
      </c>
      <c r="D264" s="3">
        <f t="shared" si="39"/>
        <v>10962174</v>
      </c>
      <c r="E264" s="3">
        <f t="shared" si="39"/>
        <v>11053945</v>
      </c>
      <c r="F264" s="3">
        <f t="shared" si="39"/>
        <v>10863369</v>
      </c>
      <c r="G264" s="3">
        <f t="shared" si="39"/>
        <v>10776194</v>
      </c>
      <c r="H264" s="3">
        <f t="shared" ref="H264" si="40">SUM(H259:H263)</f>
        <v>10853162.955699997</v>
      </c>
      <c r="I264" s="3"/>
      <c r="J264" s="20">
        <f t="shared" si="36"/>
        <v>76968.955699997023</v>
      </c>
      <c r="K264" s="21">
        <f t="shared" si="37"/>
        <v>7.1424990771321506E-3</v>
      </c>
      <c r="L264" s="5"/>
      <c r="M264" s="1"/>
      <c r="N264" s="1"/>
      <c r="O264" s="1"/>
      <c r="P264" s="1"/>
      <c r="Q264" s="1"/>
      <c r="S264" s="1"/>
      <c r="T264" s="1"/>
      <c r="U264" s="1"/>
      <c r="V264" s="1"/>
      <c r="W264" s="1"/>
    </row>
    <row r="265" spans="1:23" x14ac:dyDescent="0.2">
      <c r="B265" s="14"/>
      <c r="C265" s="20"/>
      <c r="D265" s="8"/>
      <c r="E265" s="8"/>
      <c r="F265" s="8"/>
      <c r="G265" s="8"/>
      <c r="H265" s="8"/>
      <c r="I265" s="8"/>
      <c r="J265" s="18" t="str">
        <f t="shared" si="36"/>
        <v/>
      </c>
      <c r="K265" s="19" t="str">
        <f t="shared" si="37"/>
        <v/>
      </c>
      <c r="M265" s="1"/>
      <c r="N265" s="1"/>
      <c r="O265" s="1"/>
      <c r="P265" s="1"/>
      <c r="Q265" s="1"/>
    </row>
    <row r="266" spans="1:23" x14ac:dyDescent="0.2">
      <c r="A266" s="1" t="s">
        <v>19</v>
      </c>
      <c r="C266" s="1">
        <f t="shared" ref="C266" si="41">C251+C259</f>
        <v>200014020</v>
      </c>
      <c r="D266" s="1">
        <f t="shared" ref="D266:F266" si="42">D251+D259</f>
        <v>196046358</v>
      </c>
      <c r="E266" s="1">
        <f t="shared" si="42"/>
        <v>194471555</v>
      </c>
      <c r="F266" s="1">
        <f t="shared" si="42"/>
        <v>184234680</v>
      </c>
      <c r="G266" s="1">
        <f t="shared" ref="G266:H266" si="43">G251+G259</f>
        <v>172562545</v>
      </c>
      <c r="H266" s="1">
        <f t="shared" si="43"/>
        <v>168931461.68540004</v>
      </c>
      <c r="J266" s="18">
        <f t="shared" si="36"/>
        <v>-3631083.314599961</v>
      </c>
      <c r="K266" s="19">
        <f t="shared" si="37"/>
        <v>-2.104212889651089E-2</v>
      </c>
      <c r="M266" s="1"/>
      <c r="N266" s="1"/>
      <c r="O266" s="1"/>
      <c r="P266" s="1"/>
      <c r="Q266" s="1"/>
    </row>
    <row r="267" spans="1:23" x14ac:dyDescent="0.2">
      <c r="A267" s="1" t="s">
        <v>20</v>
      </c>
      <c r="C267" s="1">
        <f t="shared" ref="C267:H267" si="44">C252</f>
        <v>172441607</v>
      </c>
      <c r="D267" s="1">
        <f t="shared" si="44"/>
        <v>169538202</v>
      </c>
      <c r="E267" s="1">
        <f t="shared" si="44"/>
        <v>164069758</v>
      </c>
      <c r="F267" s="1">
        <f t="shared" si="44"/>
        <v>152042634</v>
      </c>
      <c r="G267" s="1">
        <f t="shared" si="44"/>
        <v>137949490</v>
      </c>
      <c r="H267" s="1">
        <f t="shared" si="44"/>
        <v>130346751.53239998</v>
      </c>
      <c r="J267" s="18">
        <f t="shared" si="36"/>
        <v>-7602738.4676000178</v>
      </c>
      <c r="K267" s="19">
        <f t="shared" si="37"/>
        <v>-5.5112479702534731E-2</v>
      </c>
      <c r="M267" s="1"/>
      <c r="N267" s="1"/>
      <c r="O267" s="1"/>
      <c r="P267" s="1"/>
      <c r="Q267" s="1"/>
    </row>
    <row r="268" spans="1:23" x14ac:dyDescent="0.2">
      <c r="A268" s="1" t="s">
        <v>21</v>
      </c>
      <c r="C268" s="1">
        <f t="shared" ref="C268:F272" si="45">C253+C260</f>
        <v>139957832</v>
      </c>
      <c r="D268" s="1">
        <f t="shared" si="45"/>
        <v>133326664</v>
      </c>
      <c r="E268" s="1">
        <f t="shared" si="45"/>
        <v>128212381</v>
      </c>
      <c r="F268" s="1">
        <f t="shared" si="45"/>
        <v>118715667</v>
      </c>
      <c r="G268" s="1">
        <f t="shared" ref="G268:H268" si="46">G253+G260</f>
        <v>116996185</v>
      </c>
      <c r="H268" s="1">
        <f t="shared" si="46"/>
        <v>119868296.28590001</v>
      </c>
      <c r="J268" s="18">
        <f t="shared" si="36"/>
        <v>2872111.2859000117</v>
      </c>
      <c r="K268" s="19">
        <f t="shared" si="37"/>
        <v>2.4548760165983289E-2</v>
      </c>
      <c r="M268" s="1"/>
      <c r="N268" s="1"/>
      <c r="O268" s="1"/>
      <c r="P268" s="1"/>
      <c r="Q268" s="1"/>
    </row>
    <row r="269" spans="1:23" x14ac:dyDescent="0.2">
      <c r="A269" s="1" t="s">
        <v>22</v>
      </c>
      <c r="C269" s="1">
        <f t="shared" si="45"/>
        <v>114350859</v>
      </c>
      <c r="D269" s="1">
        <f t="shared" si="45"/>
        <v>111718813</v>
      </c>
      <c r="E269" s="1">
        <f t="shared" si="45"/>
        <v>111969181</v>
      </c>
      <c r="F269" s="1">
        <f t="shared" si="45"/>
        <v>109119467</v>
      </c>
      <c r="G269" s="1">
        <f t="shared" ref="G269:H269" si="47">G254+G261</f>
        <v>104843355</v>
      </c>
      <c r="H269" s="1">
        <f t="shared" si="47"/>
        <v>102939693.7594</v>
      </c>
      <c r="J269" s="18">
        <f t="shared" si="36"/>
        <v>-1903661.2406000048</v>
      </c>
      <c r="K269" s="19">
        <f t="shared" si="37"/>
        <v>-1.8157194994379993E-2</v>
      </c>
      <c r="M269" s="1"/>
      <c r="N269" s="1"/>
      <c r="O269" s="1"/>
      <c r="P269" s="1"/>
      <c r="Q269" s="1"/>
    </row>
    <row r="270" spans="1:23" x14ac:dyDescent="0.2">
      <c r="A270" s="1" t="s">
        <v>23</v>
      </c>
      <c r="C270" s="1">
        <f t="shared" si="45"/>
        <v>38987871</v>
      </c>
      <c r="D270" s="1">
        <f t="shared" si="45"/>
        <v>38822492</v>
      </c>
      <c r="E270" s="1">
        <f t="shared" si="45"/>
        <v>38404316</v>
      </c>
      <c r="F270" s="1">
        <f t="shared" si="45"/>
        <v>37147936</v>
      </c>
      <c r="G270" s="1">
        <f t="shared" ref="G270:H270" si="48">G255+G262</f>
        <v>34993288</v>
      </c>
      <c r="H270" s="1">
        <f t="shared" si="48"/>
        <v>34939479.087099992</v>
      </c>
      <c r="J270" s="18">
        <f t="shared" si="36"/>
        <v>-53808.912900008261</v>
      </c>
      <c r="K270" s="19">
        <f t="shared" si="37"/>
        <v>-1.5376923968964636E-3</v>
      </c>
      <c r="M270" s="1"/>
      <c r="N270" s="1"/>
      <c r="O270" s="1"/>
      <c r="P270" s="1"/>
      <c r="Q270" s="1"/>
    </row>
    <row r="271" spans="1:23" s="5" customFormat="1" x14ac:dyDescent="0.2">
      <c r="A271" s="1" t="s">
        <v>24</v>
      </c>
      <c r="B271" s="13"/>
      <c r="C271" s="1">
        <f t="shared" si="45"/>
        <v>1298981</v>
      </c>
      <c r="D271" s="1">
        <f t="shared" si="45"/>
        <v>1229254.6719696522</v>
      </c>
      <c r="E271" s="1">
        <f t="shared" si="45"/>
        <v>1285922</v>
      </c>
      <c r="F271" s="1">
        <f t="shared" si="45"/>
        <v>1359972</v>
      </c>
      <c r="G271" s="1">
        <f>G256+G263</f>
        <v>2016375</v>
      </c>
      <c r="H271" s="1">
        <f>H256+H263+18</f>
        <v>10839.7647</v>
      </c>
      <c r="I271" s="1"/>
      <c r="J271" s="18"/>
      <c r="K271" s="19"/>
      <c r="L271" s="2"/>
      <c r="M271" s="1"/>
      <c r="N271" s="1"/>
      <c r="O271" s="1"/>
      <c r="P271" s="1"/>
      <c r="Q271" s="1"/>
    </row>
    <row r="272" spans="1:23" x14ac:dyDescent="0.2">
      <c r="A272" s="3" t="s">
        <v>12</v>
      </c>
      <c r="B272" s="14"/>
      <c r="C272" s="3">
        <f t="shared" si="45"/>
        <v>667051170</v>
      </c>
      <c r="D272" s="3">
        <f t="shared" si="45"/>
        <v>650681783.67196965</v>
      </c>
      <c r="E272" s="3">
        <f t="shared" si="45"/>
        <v>638413113</v>
      </c>
      <c r="F272" s="3">
        <f t="shared" si="45"/>
        <v>602620356</v>
      </c>
      <c r="G272" s="3">
        <f t="shared" ref="G272:H272" si="49">G257+G264</f>
        <v>569361238</v>
      </c>
      <c r="H272" s="3">
        <f t="shared" si="49"/>
        <v>557036504.11489999</v>
      </c>
      <c r="I272" s="3"/>
      <c r="J272" s="20">
        <f t="shared" si="36"/>
        <v>-12324733.885100007</v>
      </c>
      <c r="K272" s="21">
        <f t="shared" si="37"/>
        <v>-2.1646598086643907E-2</v>
      </c>
      <c r="L272" s="5"/>
      <c r="M272" s="1"/>
      <c r="N272" s="1"/>
      <c r="O272" s="1"/>
      <c r="P272" s="1"/>
      <c r="Q272" s="1"/>
    </row>
    <row r="273" spans="1:17" x14ac:dyDescent="0.2">
      <c r="K273" s="21"/>
      <c r="M273" s="1"/>
      <c r="N273" s="1"/>
      <c r="O273" s="1"/>
      <c r="P273" s="1"/>
      <c r="Q273" s="1"/>
    </row>
    <row r="274" spans="1:17" x14ac:dyDescent="0.2">
      <c r="A274" s="3" t="s">
        <v>281</v>
      </c>
      <c r="M274" s="1"/>
      <c r="N274" s="1"/>
      <c r="O274" s="1"/>
      <c r="P274" s="1"/>
      <c r="Q274" s="1"/>
    </row>
    <row r="275" spans="1:17" x14ac:dyDescent="0.2">
      <c r="M275" s="1"/>
      <c r="N275" s="1"/>
      <c r="O275" s="1"/>
      <c r="P275" s="1"/>
      <c r="Q275" s="1"/>
    </row>
    <row r="276" spans="1:17" x14ac:dyDescent="0.2">
      <c r="M276" s="1"/>
      <c r="N276" s="1"/>
      <c r="O276" s="1"/>
      <c r="P276" s="1"/>
      <c r="Q276" s="1"/>
    </row>
    <row r="277" spans="1:17" x14ac:dyDescent="0.2">
      <c r="M277" s="1"/>
      <c r="N277" s="1"/>
      <c r="O277" s="1"/>
      <c r="P277" s="1"/>
      <c r="Q277" s="1"/>
    </row>
    <row r="278" spans="1:17" x14ac:dyDescent="0.2">
      <c r="M278" s="1"/>
      <c r="N278" s="1"/>
      <c r="O278" s="1"/>
      <c r="P278" s="1"/>
      <c r="Q278" s="1"/>
    </row>
    <row r="279" spans="1:17" x14ac:dyDescent="0.2">
      <c r="M279" s="1"/>
      <c r="N279" s="1"/>
      <c r="O279" s="1"/>
      <c r="P279" s="1"/>
      <c r="Q279" s="1"/>
    </row>
  </sheetData>
  <mergeCells count="2">
    <mergeCell ref="J2:K2"/>
    <mergeCell ref="A1:L1"/>
  </mergeCells>
  <phoneticPr fontId="0" type="noConversion"/>
  <conditionalFormatting sqref="A214:B248 A127:B159 B114:B126 A161:B211 B160 A4:B113 A213 B212:B213">
    <cfRule type="expression" dxfId="3" priority="5">
      <formula>$B4&lt;&gt;""</formula>
    </cfRule>
  </conditionalFormatting>
  <conditionalFormatting sqref="A114:A126">
    <cfRule type="expression" dxfId="2" priority="3">
      <formula>$B114&lt;&gt;""</formula>
    </cfRule>
  </conditionalFormatting>
  <conditionalFormatting sqref="A160">
    <cfRule type="expression" dxfId="1" priority="2">
      <formula>$B160&lt;&gt;""</formula>
    </cfRule>
  </conditionalFormatting>
  <conditionalFormatting sqref="A212">
    <cfRule type="expression" dxfId="0" priority="1">
      <formula>$B212&lt;&gt;""</formula>
    </cfRule>
  </conditionalFormatting>
  <printOptions horizontalCentered="1"/>
  <pageMargins left="0.25" right="0.25" top="0.5" bottom="0.75" header="0.25" footer="0.25"/>
  <pageSetup scale="75" fitToHeight="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19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2:B18"/>
  <sheetViews>
    <sheetView zoomScaleNormal="100" workbookViewId="0">
      <selection activeCell="B18" sqref="B18"/>
    </sheetView>
  </sheetViews>
  <sheetFormatPr defaultRowHeight="12.75" x14ac:dyDescent="0.2"/>
  <cols>
    <col min="1" max="1" width="3.7109375" style="10" customWidth="1"/>
    <col min="2" max="2" width="97" style="9" customWidth="1"/>
  </cols>
  <sheetData>
    <row r="2" spans="1:2" x14ac:dyDescent="0.2">
      <c r="A2" s="42" t="s">
        <v>25</v>
      </c>
      <c r="B2" s="42"/>
    </row>
    <row r="3" spans="1:2" x14ac:dyDescent="0.2">
      <c r="A3" s="32">
        <v>1</v>
      </c>
      <c r="B3" s="34" t="s">
        <v>221</v>
      </c>
    </row>
    <row r="4" spans="1:2" x14ac:dyDescent="0.2">
      <c r="A4" s="32">
        <v>2</v>
      </c>
      <c r="B4" s="34" t="s">
        <v>230</v>
      </c>
    </row>
    <row r="5" spans="1:2" x14ac:dyDescent="0.2">
      <c r="A5" s="32">
        <v>3</v>
      </c>
      <c r="B5" s="34" t="s">
        <v>222</v>
      </c>
    </row>
    <row r="6" spans="1:2" x14ac:dyDescent="0.2">
      <c r="A6" s="32">
        <v>4</v>
      </c>
      <c r="B6" s="34" t="s">
        <v>223</v>
      </c>
    </row>
    <row r="7" spans="1:2" x14ac:dyDescent="0.2">
      <c r="A7" s="32">
        <v>5</v>
      </c>
      <c r="B7" s="34" t="s">
        <v>224</v>
      </c>
    </row>
    <row r="8" spans="1:2" ht="12.75" customHeight="1" x14ac:dyDescent="0.2">
      <c r="A8" s="32">
        <v>6</v>
      </c>
      <c r="B8" s="34" t="s">
        <v>225</v>
      </c>
    </row>
    <row r="9" spans="1:2" x14ac:dyDescent="0.2">
      <c r="A9" s="32">
        <v>7</v>
      </c>
      <c r="B9" s="34" t="s">
        <v>227</v>
      </c>
    </row>
    <row r="10" spans="1:2" x14ac:dyDescent="0.2">
      <c r="A10" s="32">
        <v>8</v>
      </c>
      <c r="B10" s="34" t="s">
        <v>236</v>
      </c>
    </row>
    <row r="11" spans="1:2" x14ac:dyDescent="0.2">
      <c r="A11" s="32">
        <v>9</v>
      </c>
      <c r="B11" s="34" t="s">
        <v>234</v>
      </c>
    </row>
    <row r="12" spans="1:2" x14ac:dyDescent="0.2">
      <c r="A12" s="32">
        <v>10</v>
      </c>
      <c r="B12" s="34" t="s">
        <v>235</v>
      </c>
    </row>
    <row r="13" spans="1:2" x14ac:dyDescent="0.2">
      <c r="A13" s="32">
        <v>11</v>
      </c>
      <c r="B13" s="34" t="s">
        <v>237</v>
      </c>
    </row>
    <row r="14" spans="1:2" x14ac:dyDescent="0.2">
      <c r="A14" s="32">
        <v>12</v>
      </c>
      <c r="B14" s="34" t="s">
        <v>262</v>
      </c>
    </row>
    <row r="15" spans="1:2" x14ac:dyDescent="0.2">
      <c r="A15" s="32">
        <v>13</v>
      </c>
      <c r="B15" s="34" t="s">
        <v>264</v>
      </c>
    </row>
    <row r="16" spans="1:2" ht="25.5" x14ac:dyDescent="0.2">
      <c r="A16" s="40">
        <v>14</v>
      </c>
      <c r="B16" s="34" t="s">
        <v>263</v>
      </c>
    </row>
    <row r="17" spans="1:2" x14ac:dyDescent="0.2">
      <c r="A17" s="32">
        <v>15</v>
      </c>
      <c r="B17" s="34" t="s">
        <v>275</v>
      </c>
    </row>
    <row r="18" spans="1:2" x14ac:dyDescent="0.2">
      <c r="A18" s="40">
        <v>16</v>
      </c>
      <c r="B18" s="9" t="s">
        <v>277</v>
      </c>
    </row>
  </sheetData>
  <mergeCells count="1">
    <mergeCell ref="A2:B2"/>
  </mergeCells>
  <phoneticPr fontId="7" type="noConversion"/>
  <printOptions horizontalCentered="1"/>
  <pageMargins left="0.25" right="0.25" top="1" bottom="0.75" header="0.5" footer="0.25"/>
  <pageSetup orientation="portrait" r:id="rId1"/>
  <headerFooter alignWithMargins="0">
    <oddHeader>&amp;C&amp;"Arial,Bold"&amp;12Notes to 2014-2019 Bus Ridership Report</oddHeader>
    <oddFooter>&amp;L&amp;"NYCT PC Bullet,Regular"&amp;26,.&amp;CPage B-&amp;P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Average Weekday</vt:lpstr>
      <vt:lpstr>Average Weekend</vt:lpstr>
      <vt:lpstr>Annual Total</vt:lpstr>
      <vt:lpstr>Notes</vt:lpstr>
      <vt:lpstr>'Annual Total'!Print_Area</vt:lpstr>
      <vt:lpstr>'Average Weekday'!Print_Area</vt:lpstr>
      <vt:lpstr>'Average Weekend'!Print_Area</vt:lpstr>
      <vt:lpstr>Notes!Print_Area</vt:lpstr>
      <vt:lpstr>'Annual Total'!Print_Titles</vt:lpstr>
      <vt:lpstr>'Average Weekday'!Print_Titles</vt:lpstr>
      <vt:lpstr>'Average Weekend'!Print_Titles</vt:lpstr>
    </vt:vector>
  </TitlesOfParts>
  <Company>NYCT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OMB</dc:creator>
  <cp:lastModifiedBy>Robert Hickey</cp:lastModifiedBy>
  <cp:lastPrinted>2020-04-13T14:07:05Z</cp:lastPrinted>
  <dcterms:created xsi:type="dcterms:W3CDTF">2005-10-10T13:17:17Z</dcterms:created>
  <dcterms:modified xsi:type="dcterms:W3CDTF">2020-04-13T14:16:12Z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