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_Ma2\Desktop\GITHUB\td-trends\ferry\Private Ferry Monthly Ridership\2021\"/>
    </mc:Choice>
  </mc:AlternateContent>
  <xr:revisionPtr revIDLastSave="0" documentId="13_ncr:1_{5658FB25-D668-4BB3-8560-F80C8042199D}" xr6:coauthVersionLast="45" xr6:coauthVersionMax="45" xr10:uidLastSave="{00000000-0000-0000-0000-000000000000}"/>
  <bookViews>
    <workbookView xWindow="-23148" yWindow="-108" windowWidth="23256" windowHeight="12576" tabRatio="672" activeTab="1" xr2:uid="{00000000-000D-0000-FFFF-FFFF00000000}"/>
  </bookViews>
  <sheets>
    <sheet name="Monthly Totals" sheetId="7" r:id="rId1"/>
    <sheet name="Sheet1" sheetId="8" r:id="rId2"/>
    <sheet name="NYC Ferry" sheetId="1" r:id="rId3"/>
    <sheet name="NYWW (Port Imperial FC)" sheetId="2" r:id="rId4"/>
    <sheet name="SeaStreak" sheetId="3" r:id="rId5"/>
    <sheet name="New York Water Taxi" sheetId="4" r:id="rId6"/>
    <sheet name="Liberty Landing Ferry" sheetId="5" r:id="rId7"/>
  </sheets>
  <definedNames>
    <definedName name="_xlnm.Print_Area" localSheetId="0">'Monthly Totals'!$B$2:$C$18</definedName>
  </definedName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2" l="1"/>
  <c r="P42" i="2"/>
  <c r="O42" i="2"/>
  <c r="N42" i="2"/>
  <c r="AJ39" i="1" l="1"/>
  <c r="AK30" i="1" l="1"/>
  <c r="C43" i="5"/>
  <c r="C42" i="5"/>
  <c r="C41" i="5"/>
  <c r="C8" i="7" s="1"/>
  <c r="C25" i="5"/>
  <c r="C38" i="5"/>
  <c r="D39" i="4"/>
  <c r="C39" i="4"/>
  <c r="D25" i="4"/>
  <c r="C25" i="4"/>
  <c r="K43" i="4" s="1"/>
  <c r="L43" i="4" s="1"/>
  <c r="E3" i="4"/>
  <c r="E4" i="4"/>
  <c r="E5" i="4"/>
  <c r="E45" i="4" s="1"/>
  <c r="E6" i="4"/>
  <c r="E7" i="4"/>
  <c r="E31" i="4"/>
  <c r="E32" i="4"/>
  <c r="E8" i="4"/>
  <c r="E9" i="4"/>
  <c r="E10" i="4"/>
  <c r="E11" i="4"/>
  <c r="E12" i="4"/>
  <c r="E33" i="4"/>
  <c r="E34" i="4"/>
  <c r="E13" i="4"/>
  <c r="E14" i="4"/>
  <c r="E15" i="4"/>
  <c r="E16" i="4"/>
  <c r="E17" i="4"/>
  <c r="E35" i="4"/>
  <c r="E36" i="4"/>
  <c r="E18" i="4"/>
  <c r="E19" i="4"/>
  <c r="E20" i="4"/>
  <c r="E21" i="4"/>
  <c r="E22" i="4"/>
  <c r="E37" i="4"/>
  <c r="E38" i="4"/>
  <c r="E23" i="4"/>
  <c r="E24" i="4"/>
  <c r="E30" i="4"/>
  <c r="E39" i="4" s="1"/>
  <c r="D37" i="3"/>
  <c r="E37" i="3"/>
  <c r="F37" i="3"/>
  <c r="G37" i="3"/>
  <c r="H37" i="3"/>
  <c r="C37" i="3"/>
  <c r="I36" i="3"/>
  <c r="I30" i="3"/>
  <c r="I31" i="3"/>
  <c r="I32" i="3"/>
  <c r="I33" i="3"/>
  <c r="I34" i="3"/>
  <c r="I35" i="3"/>
  <c r="I29" i="3"/>
  <c r="I3" i="3"/>
  <c r="C25" i="3"/>
  <c r="Z30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39" i="1"/>
  <c r="AK38" i="1"/>
  <c r="AK23" i="1"/>
  <c r="AK24" i="1"/>
  <c r="E25" i="4" l="1"/>
  <c r="I37" i="3"/>
  <c r="E44" i="4" l="1"/>
  <c r="E43" i="4"/>
  <c r="C7" i="7" s="1"/>
  <c r="AK3" i="1"/>
  <c r="AK4" i="1"/>
  <c r="AK5" i="1"/>
  <c r="AK6" i="1"/>
  <c r="AK7" i="1"/>
  <c r="AK31" i="1"/>
  <c r="AK32" i="1"/>
  <c r="AK8" i="1"/>
  <c r="AK9" i="1"/>
  <c r="AK10" i="1"/>
  <c r="AK11" i="1"/>
  <c r="AK12" i="1"/>
  <c r="AK33" i="1"/>
  <c r="AK34" i="1"/>
  <c r="AK13" i="1"/>
  <c r="AK14" i="1"/>
  <c r="AK15" i="1"/>
  <c r="AK16" i="1"/>
  <c r="AK17" i="1"/>
  <c r="AK35" i="1"/>
  <c r="AK36" i="1"/>
  <c r="AK18" i="1"/>
  <c r="AK19" i="1"/>
  <c r="AK20" i="1"/>
  <c r="AK21" i="1"/>
  <c r="AK22" i="1"/>
  <c r="AK37" i="1"/>
  <c r="AK39" i="1" l="1"/>
  <c r="AK25" i="1"/>
  <c r="F45" i="1"/>
  <c r="C25" i="1"/>
  <c r="F43" i="1" l="1"/>
  <c r="C9" i="7" s="1"/>
  <c r="D25" i="3" l="1"/>
  <c r="J40" i="3" s="1"/>
  <c r="E25" i="3"/>
  <c r="F25" i="3"/>
  <c r="G25" i="3"/>
  <c r="H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J42" i="2" s="1"/>
  <c r="H25" i="2"/>
  <c r="G25" i="2"/>
  <c r="F25" i="2"/>
  <c r="E25" i="2"/>
  <c r="D25" i="2"/>
  <c r="C25" i="2"/>
  <c r="Z24" i="2"/>
  <c r="Z23" i="2"/>
  <c r="Z38" i="2"/>
  <c r="Z37" i="2"/>
  <c r="Z22" i="2"/>
  <c r="Z21" i="2"/>
  <c r="Z20" i="2"/>
  <c r="Z19" i="2"/>
  <c r="Z18" i="2"/>
  <c r="Z36" i="2"/>
  <c r="Z35" i="2"/>
  <c r="Z17" i="2"/>
  <c r="Z16" i="2"/>
  <c r="Z15" i="2"/>
  <c r="Z14" i="2"/>
  <c r="Z13" i="2"/>
  <c r="Z34" i="2"/>
  <c r="Z33" i="2"/>
  <c r="Z12" i="2"/>
  <c r="Z11" i="2"/>
  <c r="Z10" i="2"/>
  <c r="Z9" i="2"/>
  <c r="Z8" i="2"/>
  <c r="Z32" i="2"/>
  <c r="Z31" i="2"/>
  <c r="Z7" i="2"/>
  <c r="Z6" i="2"/>
  <c r="Z5" i="2"/>
  <c r="Z4" i="2"/>
  <c r="Z3" i="2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D25" i="1"/>
  <c r="E25" i="1"/>
  <c r="F44" i="1"/>
  <c r="L43" i="1" l="1"/>
  <c r="K43" i="1"/>
  <c r="C15" i="7" s="1"/>
  <c r="C14" i="7"/>
  <c r="L40" i="3"/>
  <c r="C16" i="7" s="1"/>
  <c r="I43" i="1"/>
  <c r="C13" i="7" s="1"/>
  <c r="K42" i="2"/>
  <c r="F42" i="3"/>
  <c r="I25" i="3"/>
  <c r="Z39" i="2"/>
  <c r="Z25" i="2"/>
  <c r="F44" i="2"/>
  <c r="C17" i="7" l="1"/>
  <c r="C19" i="7"/>
  <c r="F41" i="3"/>
  <c r="F40" i="3"/>
  <c r="C6" i="7" s="1"/>
  <c r="M43" i="1"/>
  <c r="M40" i="3"/>
  <c r="F42" i="2"/>
  <c r="C5" i="7" s="1"/>
  <c r="C10" i="7" s="1"/>
  <c r="F43" i="2"/>
  <c r="C24" i="7" s="1"/>
  <c r="C26" i="7" s="1"/>
</calcChain>
</file>

<file path=xl/sharedStrings.xml><?xml version="1.0" encoding="utf-8"?>
<sst xmlns="http://schemas.openxmlformats.org/spreadsheetml/2006/main" count="584" uniqueCount="111">
  <si>
    <t>Day</t>
  </si>
  <si>
    <t>Date</t>
  </si>
  <si>
    <t>Rockaway</t>
  </si>
  <si>
    <t>South Brooklyn</t>
  </si>
  <si>
    <t>Astoria</t>
  </si>
  <si>
    <t>Soundview</t>
  </si>
  <si>
    <t>St. George</t>
  </si>
  <si>
    <t>Total</t>
  </si>
  <si>
    <t>Pier 11</t>
  </si>
  <si>
    <t>South Williamsburg</t>
  </si>
  <si>
    <t>North Williamsburg</t>
  </si>
  <si>
    <t>Greenpoint</t>
  </si>
  <si>
    <t>Hunters Point South</t>
  </si>
  <si>
    <t>East 34th Street</t>
  </si>
  <si>
    <t>Corlears Hook</t>
  </si>
  <si>
    <t>Brooklyn Navy Yard</t>
  </si>
  <si>
    <t>Long Island City</t>
  </si>
  <si>
    <t>Roosevelt Island</t>
  </si>
  <si>
    <t>Stuyvesant Cove</t>
  </si>
  <si>
    <t>Governors Island</t>
  </si>
  <si>
    <t>Sunday</t>
  </si>
  <si>
    <t>Monday</t>
  </si>
  <si>
    <t>Tuesday</t>
  </si>
  <si>
    <t>Wednesday</t>
  </si>
  <si>
    <t>Thursday</t>
  </si>
  <si>
    <t>Friday</t>
  </si>
  <si>
    <t>Saturday</t>
  </si>
  <si>
    <t>Totals</t>
  </si>
  <si>
    <t>Pier 6 BBP Atlantic Ave</t>
  </si>
  <si>
    <t>Redhook / Ikea Shuttle</t>
  </si>
  <si>
    <t>World Financial Center/ BPT</t>
  </si>
  <si>
    <t>Pier 79</t>
  </si>
  <si>
    <t>Paulus Hook</t>
  </si>
  <si>
    <t>Liberty Harbor</t>
  </si>
  <si>
    <t>Hoboken</t>
  </si>
  <si>
    <t>Weehawken</t>
  </si>
  <si>
    <t>Belford</t>
  </si>
  <si>
    <t>Edgewater-Downtown</t>
  </si>
  <si>
    <t>Governors Island (GI Ferry Slip)</t>
  </si>
  <si>
    <t>E34th St</t>
  </si>
  <si>
    <t>WFC/BPT</t>
  </si>
  <si>
    <t>Ikea Redhook</t>
  </si>
  <si>
    <t>Weehawken Hoboken North</t>
  </si>
  <si>
    <t>Weehawken Midtown</t>
  </si>
  <si>
    <t>Lincoln Harbor</t>
  </si>
  <si>
    <t>Edgewater</t>
  </si>
  <si>
    <t>Hoboken North</t>
  </si>
  <si>
    <t>Lincoln Harbor - HoboN (WE)</t>
  </si>
  <si>
    <t>Governors Island - Atlantic Basin</t>
  </si>
  <si>
    <t>STORM</t>
  </si>
  <si>
    <t>BMB Slip #5</t>
  </si>
  <si>
    <t>Atlantic Highlands</t>
  </si>
  <si>
    <t>Highlands</t>
  </si>
  <si>
    <t>Sandy Hook</t>
  </si>
  <si>
    <t>NYU / Langone Shuttle</t>
  </si>
  <si>
    <t>E 34 St</t>
  </si>
  <si>
    <t>World Financial Center</t>
  </si>
  <si>
    <t>Liberty Landing Ferry</t>
  </si>
  <si>
    <t>CLOSED - STORM</t>
  </si>
  <si>
    <t>Monthly Totals</t>
  </si>
  <si>
    <t>Ridership by Operator</t>
  </si>
  <si>
    <t>NY Waterway</t>
  </si>
  <si>
    <t>SeaStreak</t>
  </si>
  <si>
    <t xml:space="preserve">New York Water Taxi </t>
  </si>
  <si>
    <t>NYC Ferry</t>
  </si>
  <si>
    <t>Ridership by Landing</t>
  </si>
  <si>
    <t>BMB Slip 5</t>
  </si>
  <si>
    <t>Bay Ridge</t>
  </si>
  <si>
    <t>Number of Weekdays in Month</t>
  </si>
  <si>
    <t>Weekday Average</t>
  </si>
  <si>
    <t>Weekday</t>
  </si>
  <si>
    <t>East River</t>
  </si>
  <si>
    <t>Wall St Pier 11</t>
  </si>
  <si>
    <t>Dumbo BBP Pier 1</t>
  </si>
  <si>
    <t>Sunset Park BAT</t>
  </si>
  <si>
    <t/>
  </si>
  <si>
    <t>Governor's Island</t>
  </si>
  <si>
    <t>Atlantic Ave BBP Pier 6</t>
  </si>
  <si>
    <t>Red Hook Atlantic Basin</t>
  </si>
  <si>
    <t>East 34th Stree</t>
  </si>
  <si>
    <t>East 90th St</t>
  </si>
  <si>
    <t xml:space="preserve">SG Battery Park City Vesey St </t>
  </si>
  <si>
    <t>SG Midtown West W 39th St Pier 79</t>
  </si>
  <si>
    <t>SG St George</t>
  </si>
  <si>
    <t>Yankee Pier</t>
  </si>
  <si>
    <t>NYC Ferry Monthly Totals</t>
  </si>
  <si>
    <t>Weekday Total</t>
  </si>
  <si>
    <t>Weekdays</t>
  </si>
  <si>
    <t>Weekend</t>
  </si>
  <si>
    <t>BMB</t>
  </si>
  <si>
    <t>NY Waterway Monthly Totals</t>
  </si>
  <si>
    <t>SeaStreak Monthly Totals</t>
  </si>
  <si>
    <t>Sunset Park /BAT</t>
  </si>
  <si>
    <t>NY Water Taxi Monthly Totals</t>
  </si>
  <si>
    <t>Liberty Landing Ferry Monthly Totals</t>
  </si>
  <si>
    <r>
      <t>Average Weekday Ridership by Operator*</t>
    </r>
    <r>
      <rPr>
        <b/>
        <sz val="8"/>
        <color indexed="8"/>
        <rFont val="Calibri"/>
        <family val="2"/>
        <scheme val="minor"/>
      </rPr>
      <t xml:space="preserve"> </t>
    </r>
  </si>
  <si>
    <t>* Average of Each Operator's Average Weekday Passenger Count</t>
  </si>
  <si>
    <t>Ridership by (DOT-Owned) Landing</t>
  </si>
  <si>
    <t>** Sum of Each Operator's Monthly Weekday Total Passenger Count</t>
  </si>
  <si>
    <t xml:space="preserve">Monthly Weekday Totals** </t>
  </si>
  <si>
    <t>*** Sum of Operator's Weekday Totals / Number of Weekdays in Month</t>
  </si>
  <si>
    <t>Weekday (Daily) Average - All Operators***</t>
  </si>
  <si>
    <t>NYCFERRY</t>
  </si>
  <si>
    <t>PIER</t>
  </si>
  <si>
    <t>NYWW</t>
  </si>
  <si>
    <t>SEASTREAK</t>
  </si>
  <si>
    <t>NYWT</t>
  </si>
  <si>
    <t>LIBERTY</t>
  </si>
  <si>
    <t>Sum of NYCFERRY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</si>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</sst>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8B"/>
        <bgColor rgb="FF00008B"/>
      </patternFill>
    </fill>
    <fill>
      <patternFill patternType="solid">
        <fgColor rgb="FF00839C"/>
        <bgColor rgb="FF00839C"/>
      </patternFill>
    </fill>
    <fill>
      <patternFill patternType="solid">
        <fgColor rgb="FFB218AA"/>
        <bgColor rgb="FFB218AA"/>
      </patternFill>
    </fill>
    <fill>
      <patternFill patternType="solid">
        <fgColor rgb="FFFB7598"/>
        <bgColor rgb="FFFB7598"/>
      </patternFill>
    </fill>
    <fill>
      <patternFill patternType="solid">
        <fgColor rgb="FFFF6B00"/>
        <bgColor rgb="FFFF6B00"/>
      </patternFill>
    </fill>
    <fill>
      <patternFill patternType="solid">
        <fgColor rgb="FF4E008E"/>
        <bgColor rgb="FF4E008E"/>
      </patternFill>
    </fill>
    <fill>
      <patternFill patternType="solid">
        <fgColor rgb="FFD7006E"/>
        <bgColor rgb="FFD7006E"/>
      </patternFill>
    </fill>
    <fill>
      <patternFill patternType="solid">
        <fgColor rgb="FF00A1E1"/>
        <bgColor rgb="FF00A1E1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3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10" borderId="2" xfId="0" applyNumberFormat="1" applyFont="1" applyFill="1" applyBorder="1" applyAlignment="1">
      <alignment horizontal="center" vertical="top" wrapText="1" readingOrder="1"/>
    </xf>
    <xf numFmtId="0" fontId="4" fillId="11" borderId="2" xfId="0" applyNumberFormat="1" applyFont="1" applyFill="1" applyBorder="1" applyAlignment="1">
      <alignment horizontal="center" vertical="top" wrapText="1" readingOrder="1"/>
    </xf>
    <xf numFmtId="0" fontId="4" fillId="12" borderId="2" xfId="0" applyNumberFormat="1" applyFont="1" applyFill="1" applyBorder="1" applyAlignment="1">
      <alignment horizontal="center" vertical="top" wrapText="1" readingOrder="1"/>
    </xf>
    <xf numFmtId="0" fontId="4" fillId="7" borderId="2" xfId="0" applyNumberFormat="1" applyFont="1" applyFill="1" applyBorder="1" applyAlignment="1">
      <alignment horizontal="center" vertical="center" wrapText="1" readingOrder="1"/>
    </xf>
    <xf numFmtId="0" fontId="4" fillId="8" borderId="2" xfId="0" applyNumberFormat="1" applyFont="1" applyFill="1" applyBorder="1" applyAlignment="1">
      <alignment horizontal="center" vertical="center" wrapText="1" readingOrder="1"/>
    </xf>
    <xf numFmtId="0" fontId="4" fillId="9" borderId="2" xfId="0" applyNumberFormat="1" applyFont="1" applyFill="1" applyBorder="1" applyAlignment="1">
      <alignment horizontal="center" vertical="center" wrapText="1" readingOrder="1"/>
    </xf>
    <xf numFmtId="0" fontId="4" fillId="10" borderId="2" xfId="0" applyNumberFormat="1" applyFont="1" applyFill="1" applyBorder="1" applyAlignment="1">
      <alignment horizontal="center" vertical="center" wrapText="1" readingOrder="1"/>
    </xf>
    <xf numFmtId="0" fontId="4" fillId="11" borderId="2" xfId="0" applyNumberFormat="1" applyFont="1" applyFill="1" applyBorder="1" applyAlignment="1">
      <alignment horizontal="center" vertical="center" wrapText="1" readingOrder="1"/>
    </xf>
    <xf numFmtId="0" fontId="4" fillId="12" borderId="2" xfId="0" applyNumberFormat="1" applyFont="1" applyFill="1" applyBorder="1" applyAlignment="1">
      <alignment horizontal="center" vertical="center" wrapText="1" readingOrder="1"/>
    </xf>
    <xf numFmtId="0" fontId="4" fillId="13" borderId="2" xfId="0" applyNumberFormat="1" applyFont="1" applyFill="1" applyBorder="1" applyAlignment="1">
      <alignment horizontal="center" vertical="center" wrapText="1" readingOrder="1"/>
    </xf>
    <xf numFmtId="0" fontId="4" fillId="14" borderId="2" xfId="0" applyNumberFormat="1" applyFont="1" applyFill="1" applyBorder="1" applyAlignment="1">
      <alignment horizontal="center" vertical="center" wrapText="1" readingOrder="1"/>
    </xf>
    <xf numFmtId="0" fontId="0" fillId="0" borderId="2" xfId="0" applyFont="1" applyFill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5" fillId="0" borderId="2" xfId="0" applyNumberFormat="1" applyFont="1" applyFill="1" applyBorder="1" applyAlignment="1">
      <alignment vertical="top" wrapText="1" readingOrder="1"/>
    </xf>
    <xf numFmtId="0" fontId="0" fillId="4" borderId="2" xfId="0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horizontal="right"/>
    </xf>
    <xf numFmtId="0" fontId="0" fillId="0" borderId="2" xfId="0" applyFont="1" applyBorder="1"/>
    <xf numFmtId="37" fontId="6" fillId="0" borderId="2" xfId="0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5" fontId="0" fillId="0" borderId="2" xfId="0" applyNumberFormat="1" applyFont="1" applyBorder="1"/>
    <xf numFmtId="41" fontId="0" fillId="0" borderId="2" xfId="0" applyNumberFormat="1" applyFont="1" applyFill="1" applyBorder="1" applyAlignment="1">
      <alignment horizontal="right"/>
    </xf>
    <xf numFmtId="41" fontId="0" fillId="0" borderId="2" xfId="0" applyNumberFormat="1" applyFont="1" applyBorder="1" applyAlignment="1">
      <alignment horizontal="right"/>
    </xf>
    <xf numFmtId="165" fontId="0" fillId="0" borderId="2" xfId="0" applyNumberFormat="1" applyFont="1" applyFill="1" applyBorder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1" fontId="0" fillId="0" borderId="2" xfId="0" applyNumberFormat="1" applyFont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0" fontId="0" fillId="5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38" fontId="3" fillId="0" borderId="2" xfId="0" applyNumberFormat="1" applyFont="1" applyFill="1" applyBorder="1" applyAlignment="1">
      <alignment wrapText="1"/>
    </xf>
    <xf numFmtId="3" fontId="0" fillId="0" borderId="2" xfId="0" applyNumberFormat="1" applyFont="1" applyBorder="1" applyAlignment="1"/>
    <xf numFmtId="3" fontId="0" fillId="0" borderId="2" xfId="0" applyNumberFormat="1" applyFont="1" applyFill="1" applyBorder="1" applyAlignment="1"/>
    <xf numFmtId="3" fontId="0" fillId="2" borderId="2" xfId="0" applyNumberFormat="1" applyFont="1" applyFill="1" applyBorder="1"/>
    <xf numFmtId="38" fontId="0" fillId="2" borderId="2" xfId="0" applyNumberFormat="1" applyFont="1" applyFill="1" applyBorder="1"/>
    <xf numFmtId="3" fontId="2" fillId="2" borderId="2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3" fontId="7" fillId="3" borderId="2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Border="1"/>
    <xf numFmtId="3" fontId="8" fillId="0" borderId="0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0" fillId="4" borderId="2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0" fillId="0" borderId="2" xfId="0" applyFont="1" applyFill="1" applyBorder="1"/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10" fillId="0" borderId="0" xfId="0" applyFont="1"/>
    <xf numFmtId="3" fontId="10" fillId="0" borderId="0" xfId="0" applyNumberFormat="1" applyFont="1"/>
    <xf numFmtId="3" fontId="8" fillId="3" borderId="2" xfId="0" applyNumberFormat="1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38" fontId="2" fillId="2" borderId="2" xfId="0" applyNumberFormat="1" applyFont="1" applyFill="1" applyBorder="1"/>
    <xf numFmtId="0" fontId="6" fillId="3" borderId="2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1" fillId="6" borderId="2" xfId="0" applyNumberFormat="1" applyFont="1" applyFill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3" fontId="1" fillId="6" borderId="4" xfId="0" applyNumberFormat="1" applyFont="1" applyFill="1" applyBorder="1" applyAlignment="1">
      <alignment horizontal="center" vertical="center" wrapText="1"/>
    </xf>
    <xf numFmtId="3" fontId="1" fillId="6" borderId="5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4" fillId="7" borderId="2" xfId="0" applyNumberFormat="1" applyFont="1" applyFill="1" applyBorder="1" applyAlignment="1">
      <alignment horizontal="center" vertical="top" wrapText="1" readingOrder="1"/>
    </xf>
    <xf numFmtId="0" fontId="4" fillId="8" borderId="2" xfId="0" applyNumberFormat="1" applyFont="1" applyFill="1" applyBorder="1" applyAlignment="1">
      <alignment horizontal="center" vertical="top" wrapText="1" readingOrder="1"/>
    </xf>
    <xf numFmtId="0" fontId="4" fillId="9" borderId="2" xfId="0" applyNumberFormat="1" applyFont="1" applyFill="1" applyBorder="1" applyAlignment="1">
      <alignment horizontal="center" vertical="top" wrapText="1" readingOrder="1"/>
    </xf>
    <xf numFmtId="0" fontId="3" fillId="0" borderId="2" xfId="0" applyNumberFormat="1" applyFont="1" applyFill="1" applyBorder="1" applyAlignment="1">
      <alignment vertical="top" wrapText="1"/>
    </xf>
    <xf numFmtId="0" fontId="4" fillId="10" borderId="2" xfId="0" applyNumberFormat="1" applyFont="1" applyFill="1" applyBorder="1" applyAlignment="1">
      <alignment horizontal="center" vertical="top" wrapText="1" readingOrder="1"/>
    </xf>
    <xf numFmtId="0" fontId="4" fillId="7" borderId="2" xfId="0" applyNumberFormat="1" applyFont="1" applyFill="1" applyBorder="1" applyAlignment="1">
      <alignment horizontal="center" vertical="center" wrapText="1" readingOrder="1"/>
    </xf>
    <xf numFmtId="0" fontId="4" fillId="14" borderId="2" xfId="0" applyNumberFormat="1" applyFont="1" applyFill="1" applyBorder="1" applyAlignment="1">
      <alignment horizontal="center" vertical="top" wrapText="1" readingOrder="1"/>
    </xf>
    <xf numFmtId="0" fontId="4" fillId="11" borderId="2" xfId="0" applyNumberFormat="1" applyFont="1" applyFill="1" applyBorder="1" applyAlignment="1">
      <alignment horizontal="center" vertical="top" wrapText="1" readingOrder="1"/>
    </xf>
    <xf numFmtId="0" fontId="4" fillId="12" borderId="2" xfId="0" applyNumberFormat="1" applyFont="1" applyFill="1" applyBorder="1" applyAlignment="1">
      <alignment horizontal="center" vertical="top" wrapText="1" readingOrder="1"/>
    </xf>
    <xf numFmtId="0" fontId="4" fillId="13" borderId="2" xfId="0" applyNumberFormat="1" applyFont="1" applyFill="1" applyBorder="1" applyAlignment="1">
      <alignment horizontal="center" vertical="top" wrapText="1" readingOrder="1"/>
    </xf>
    <xf numFmtId="3" fontId="1" fillId="6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3" fontId="6" fillId="2" borderId="6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jun Ma" refreshedDate="44529.47656516204" createdVersion="6" refreshedVersion="6" minRefreshableVersion="3" recordCount="45" xr:uid="{FF1C2AF9-3423-418C-9E14-47BD87E6D75A}">
  <cacheSource type="worksheet">
    <worksheetSource ref="L1:M46" sheet="Sheet1"/>
  </cacheSource>
  <cacheFields count="2">
    <cacheField name="PIER" numFmtId="0">
      <sharedItems count="34">
        <s v="Wall St Pier 11"/>
        <s v="Dumbo BBP Pier 1"/>
        <s v="South Williamsburg"/>
        <s v="North Williamsburg"/>
        <s v="Greenpoint"/>
        <s v="Hunters Point South"/>
        <s v="East 34th Street"/>
        <s v="Sunset Park BAT"/>
        <s v="Rockaway"/>
        <s v="Atlantic Ave BBP Pier 6"/>
        <s v="Red Hook Atlantic Basin"/>
        <s v="Bay Ridge"/>
        <s v="Corlears Hook"/>
        <s v="Brooklyn Navy Yard"/>
        <s v="East 34th Stree"/>
        <s v="Long Island City"/>
        <s v="Roosevelt Island"/>
        <s v="Astoria"/>
        <s v="East 90th St"/>
        <s v="Soundview"/>
        <s v="Stuyvesant Cove"/>
        <s v="SG Battery Park City Vesey St "/>
        <s v="SG Midtown West W 39th St Pier 79"/>
        <s v="SG St George"/>
        <s v="Yankee Pier"/>
        <s v="Pier 11"/>
        <s v="BMB Slip 5"/>
        <s v="Pier 79"/>
        <s v="Pier 6 BBP Atlantic Ave"/>
        <s v="Redhook / Ikea Shuttle"/>
        <s v="World Financial Center/ BPT"/>
        <s v="E 34 St"/>
        <s v="Sunset Park /BAT"/>
        <s v="World Financial Center"/>
      </sharedItems>
    </cacheField>
    <cacheField name="NYCFERRY" numFmtId="0">
      <sharedItems containsSemiMixedTypes="0" containsString="0" containsNumber="1" containsInteger="1" minValue="0" maxValue="124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32532"/>
  </r>
  <r>
    <x v="1"/>
    <n v="38025"/>
  </r>
  <r>
    <x v="2"/>
    <n v="13871"/>
  </r>
  <r>
    <x v="3"/>
    <n v="36137"/>
  </r>
  <r>
    <x v="4"/>
    <n v="0"/>
  </r>
  <r>
    <x v="5"/>
    <n v="23486"/>
  </r>
  <r>
    <x v="6"/>
    <n v="36796"/>
  </r>
  <r>
    <x v="0"/>
    <n v="38886"/>
  </r>
  <r>
    <x v="7"/>
    <n v="9938"/>
  </r>
  <r>
    <x v="8"/>
    <n v="41038"/>
  </r>
  <r>
    <x v="0"/>
    <n v="17468"/>
  </r>
  <r>
    <x v="1"/>
    <n v="12368"/>
  </r>
  <r>
    <x v="9"/>
    <n v="10579"/>
  </r>
  <r>
    <x v="10"/>
    <n v="5506"/>
  </r>
  <r>
    <x v="7"/>
    <n v="4498"/>
  </r>
  <r>
    <x v="11"/>
    <n v="11949"/>
  </r>
  <r>
    <x v="12"/>
    <n v="5188"/>
  </r>
  <r>
    <x v="0"/>
    <n v="21872"/>
  </r>
  <r>
    <x v="13"/>
    <n v="8306"/>
  </r>
  <r>
    <x v="14"/>
    <n v="19855"/>
  </r>
  <r>
    <x v="15"/>
    <n v="21143"/>
  </r>
  <r>
    <x v="16"/>
    <n v="14697"/>
  </r>
  <r>
    <x v="17"/>
    <n v="19675"/>
  </r>
  <r>
    <x v="18"/>
    <n v="15075"/>
  </r>
  <r>
    <x v="0"/>
    <n v="20520"/>
  </r>
  <r>
    <x v="6"/>
    <n v="10663"/>
  </r>
  <r>
    <x v="18"/>
    <n v="15367"/>
  </r>
  <r>
    <x v="19"/>
    <n v="20918"/>
  </r>
  <r>
    <x v="20"/>
    <n v="6836"/>
  </r>
  <r>
    <x v="21"/>
    <n v="1517"/>
  </r>
  <r>
    <x v="22"/>
    <n v="2486"/>
  </r>
  <r>
    <x v="23"/>
    <n v="4081"/>
  </r>
  <r>
    <x v="0"/>
    <n v="4388"/>
  </r>
  <r>
    <x v="24"/>
    <n v="3437"/>
  </r>
  <r>
    <x v="25"/>
    <n v="26382"/>
  </r>
  <r>
    <x v="26"/>
    <n v="124065"/>
  </r>
  <r>
    <x v="27"/>
    <n v="121679"/>
  </r>
  <r>
    <x v="28"/>
    <n v="16545"/>
  </r>
  <r>
    <x v="29"/>
    <n v="7273"/>
  </r>
  <r>
    <x v="30"/>
    <n v="84755"/>
  </r>
  <r>
    <x v="26"/>
    <n v="26740"/>
  </r>
  <r>
    <x v="6"/>
    <n v="26124"/>
  </r>
  <r>
    <x v="31"/>
    <n v="3420"/>
  </r>
  <r>
    <x v="32"/>
    <n v="3222"/>
  </r>
  <r>
    <x v="33"/>
    <n v="133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048B7-3AF7-4D49-A21D-85F8B9339CB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P36" firstHeaderRow="1" firstDataRow="1" firstDataCol="1"/>
  <pivotFields count="2">
    <pivotField axis="axisRow" showAll="0" sortType="ascending">
      <items count="35">
        <item x="17"/>
        <item x="9"/>
        <item x="11"/>
        <item x="26"/>
        <item x="13"/>
        <item x="12"/>
        <item x="1"/>
        <item x="31"/>
        <item x="14"/>
        <item x="6"/>
        <item x="18"/>
        <item x="4"/>
        <item x="5"/>
        <item x="15"/>
        <item x="3"/>
        <item x="25"/>
        <item x="28"/>
        <item x="27"/>
        <item x="10"/>
        <item x="29"/>
        <item x="8"/>
        <item x="16"/>
        <item x="21"/>
        <item x="22"/>
        <item x="23"/>
        <item x="19"/>
        <item x="2"/>
        <item x="20"/>
        <item x="32"/>
        <item x="7"/>
        <item x="0"/>
        <item x="33"/>
        <item x="30"/>
        <item x="24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NYCFERR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0"/>
  <sheetViews>
    <sheetView zoomScaleNormal="100" workbookViewId="0">
      <selection activeCell="C10" sqref="C10"/>
    </sheetView>
  </sheetViews>
  <sheetFormatPr defaultColWidth="9.109375" defaultRowHeight="14.4" x14ac:dyDescent="0.3"/>
  <cols>
    <col min="1" max="1" width="3.109375" style="2" customWidth="1"/>
    <col min="2" max="2" width="38.5546875" style="2" customWidth="1"/>
    <col min="3" max="3" width="18.109375" style="2" customWidth="1"/>
    <col min="4" max="4" width="9.109375" style="2"/>
    <col min="5" max="5" width="20.88671875" style="2" customWidth="1"/>
    <col min="6" max="6" width="29.6640625" style="2" bestFit="1" customWidth="1"/>
    <col min="7" max="7" width="19.88671875" style="2" customWidth="1"/>
    <col min="8" max="16384" width="9.109375" style="2"/>
  </cols>
  <sheetData>
    <row r="1" spans="2:3" ht="15" thickBot="1" x14ac:dyDescent="0.35"/>
    <row r="2" spans="2:3" x14ac:dyDescent="0.3">
      <c r="B2" s="78" t="s">
        <v>59</v>
      </c>
      <c r="C2" s="79"/>
    </row>
    <row r="3" spans="2:3" s="47" customFormat="1" x14ac:dyDescent="0.3">
      <c r="B3" s="80"/>
      <c r="C3" s="81"/>
    </row>
    <row r="4" spans="2:3" x14ac:dyDescent="0.3">
      <c r="B4" s="76" t="s">
        <v>60</v>
      </c>
      <c r="C4" s="77"/>
    </row>
    <row r="5" spans="2:3" ht="12.75" customHeight="1" x14ac:dyDescent="0.3">
      <c r="B5" s="49" t="s">
        <v>61</v>
      </c>
      <c r="C5" s="50">
        <f>'NYWW (Port Imperial FC)'!F42</f>
        <v>380699</v>
      </c>
    </row>
    <row r="6" spans="2:3" ht="12.75" customHeight="1" x14ac:dyDescent="0.3">
      <c r="B6" s="49" t="s">
        <v>62</v>
      </c>
      <c r="C6" s="50">
        <f>SeaStreak!F40</f>
        <v>52864</v>
      </c>
    </row>
    <row r="7" spans="2:3" ht="12.75" customHeight="1" x14ac:dyDescent="0.3">
      <c r="B7" s="51" t="s">
        <v>63</v>
      </c>
      <c r="C7" s="52">
        <f>'New York Water Taxi'!E43</f>
        <v>6642</v>
      </c>
    </row>
    <row r="8" spans="2:3" ht="12.75" customHeight="1" x14ac:dyDescent="0.3">
      <c r="B8" s="53" t="s">
        <v>57</v>
      </c>
      <c r="C8" s="52">
        <f>'Liberty Landing Ferry'!C41</f>
        <v>13371</v>
      </c>
    </row>
    <row r="9" spans="2:3" ht="13.5" customHeight="1" x14ac:dyDescent="0.3">
      <c r="B9" s="53" t="s">
        <v>64</v>
      </c>
      <c r="C9" s="52">
        <f>'NYC Ferry'!F43</f>
        <v>549101</v>
      </c>
    </row>
    <row r="10" spans="2:3" x14ac:dyDescent="0.3">
      <c r="B10" s="54" t="s">
        <v>7</v>
      </c>
      <c r="C10" s="55">
        <f>SUM(C5:C9)</f>
        <v>1002677</v>
      </c>
    </row>
    <row r="11" spans="2:3" x14ac:dyDescent="0.3">
      <c r="B11" s="56"/>
      <c r="C11" s="56"/>
    </row>
    <row r="12" spans="2:3" x14ac:dyDescent="0.3">
      <c r="B12" s="76" t="s">
        <v>97</v>
      </c>
      <c r="C12" s="77"/>
    </row>
    <row r="13" spans="2:3" x14ac:dyDescent="0.3">
      <c r="B13" s="49" t="s">
        <v>8</v>
      </c>
      <c r="C13" s="50">
        <f>SUM('NYC Ferry'!I43,'NYWW (Port Imperial FC)'!I42,SeaStreak!I40,'New York Water Taxi'!H43,'Liberty Landing Ferry'!F41)</f>
        <v>162048</v>
      </c>
    </row>
    <row r="14" spans="2:3" ht="15" customHeight="1" x14ac:dyDescent="0.3">
      <c r="B14" s="49" t="s">
        <v>66</v>
      </c>
      <c r="C14" s="50">
        <f>SUM('NYC Ferry'!J43,'NYWW (Port Imperial FC)'!J42,SeaStreak!J40,'New York Water Taxi'!I43,'Liberty Landing Ferry'!G41)</f>
        <v>150805</v>
      </c>
    </row>
    <row r="15" spans="2:3" x14ac:dyDescent="0.3">
      <c r="B15" s="51" t="s">
        <v>31</v>
      </c>
      <c r="C15" s="52">
        <f>SUM('NYC Ferry'!K43,'NYWW (Port Imperial FC)'!K42,SeaStreak!K40,'New York Water Taxi'!J43,'Liberty Landing Ferry'!H41)</f>
        <v>124165</v>
      </c>
    </row>
    <row r="16" spans="2:3" x14ac:dyDescent="0.3">
      <c r="B16" s="53" t="s">
        <v>13</v>
      </c>
      <c r="C16" s="52">
        <f>SUM('NYC Ferry'!L43,'NYWW (Port Imperial FC)'!L42,SeaStreak!L40,'New York Water Taxi'!K43,'Liberty Landing Ferry'!I41)</f>
        <v>96858</v>
      </c>
    </row>
    <row r="17" spans="2:11" x14ac:dyDescent="0.3">
      <c r="B17" s="54" t="s">
        <v>7</v>
      </c>
      <c r="C17" s="55">
        <f>SUM(C13:C16)</f>
        <v>533876</v>
      </c>
    </row>
    <row r="18" spans="2:11" ht="15" customHeight="1" x14ac:dyDescent="0.3"/>
    <row r="19" spans="2:11" ht="14.25" customHeight="1" x14ac:dyDescent="0.3">
      <c r="B19" s="82" t="s">
        <v>95</v>
      </c>
      <c r="C19" s="83">
        <f>AVERAGE('NYC Ferry'!F45,'NYWW (Port Imperial FC)'!F44,SeaStreak!F42,'New York Water Taxi'!E45,'Liberty Landing Ferry'!C43)</f>
        <v>6135.1454545454553</v>
      </c>
    </row>
    <row r="20" spans="2:11" ht="14.25" customHeight="1" x14ac:dyDescent="0.3">
      <c r="B20" s="82"/>
      <c r="C20" s="83"/>
    </row>
    <row r="21" spans="2:11" ht="15" customHeight="1" x14ac:dyDescent="0.3">
      <c r="B21" s="82"/>
      <c r="C21" s="83"/>
    </row>
    <row r="22" spans="2:11" x14ac:dyDescent="0.3">
      <c r="B22" s="82"/>
      <c r="C22" s="83"/>
    </row>
    <row r="23" spans="2:11" x14ac:dyDescent="0.3">
      <c r="B23" s="57"/>
      <c r="C23" s="57"/>
    </row>
    <row r="24" spans="2:11" ht="48.75" customHeight="1" x14ac:dyDescent="0.3">
      <c r="B24" s="58" t="s">
        <v>99</v>
      </c>
      <c r="C24" s="59">
        <f>SUM('NYC Ferry'!F44,'NYWW (Port Imperial FC)'!F43,SeaStreak!F41,'New York Water Taxi'!E44,'Liberty Landing Ferry'!C42)</f>
        <v>674866</v>
      </c>
      <c r="J24" s="1"/>
      <c r="K24" s="1"/>
    </row>
    <row r="25" spans="2:11" x14ac:dyDescent="0.3">
      <c r="B25" s="60" t="s">
        <v>68</v>
      </c>
      <c r="C25" s="59">
        <v>22</v>
      </c>
      <c r="J25" s="1"/>
      <c r="K25" s="1"/>
    </row>
    <row r="26" spans="2:11" x14ac:dyDescent="0.3">
      <c r="B26" s="74" t="s">
        <v>101</v>
      </c>
      <c r="C26" s="75">
        <f>C24/C25</f>
        <v>30675.727272727272</v>
      </c>
      <c r="J26" s="1"/>
      <c r="K26" s="1"/>
    </row>
    <row r="27" spans="2:11" x14ac:dyDescent="0.3">
      <c r="B27" s="74"/>
      <c r="C27" s="75"/>
      <c r="J27" s="1"/>
      <c r="K27" s="1"/>
    </row>
    <row r="28" spans="2:11" x14ac:dyDescent="0.3">
      <c r="B28" s="74"/>
      <c r="C28" s="75"/>
      <c r="J28" s="1"/>
      <c r="K28" s="1"/>
    </row>
    <row r="29" spans="2:11" x14ac:dyDescent="0.3">
      <c r="K29" s="1"/>
    </row>
    <row r="30" spans="2:11" x14ac:dyDescent="0.3">
      <c r="K30" s="1"/>
    </row>
    <row r="31" spans="2:11" s="67" customFormat="1" ht="13.8" x14ac:dyDescent="0.3">
      <c r="B31" s="67" t="s">
        <v>96</v>
      </c>
      <c r="J31" s="68"/>
      <c r="K31" s="68"/>
    </row>
    <row r="32" spans="2:11" s="67" customFormat="1" ht="13.8" x14ac:dyDescent="0.3">
      <c r="B32" s="67" t="s">
        <v>98</v>
      </c>
      <c r="J32" s="68"/>
      <c r="K32" s="68"/>
    </row>
    <row r="33" spans="2:11" x14ac:dyDescent="0.3">
      <c r="B33" s="67" t="s">
        <v>100</v>
      </c>
      <c r="J33" s="1"/>
      <c r="K33" s="1"/>
    </row>
    <row r="34" spans="2:11" x14ac:dyDescent="0.3">
      <c r="J34" s="1"/>
      <c r="K34" s="1"/>
    </row>
    <row r="35" spans="2:11" x14ac:dyDescent="0.3">
      <c r="J35" s="1"/>
      <c r="K35" s="1"/>
    </row>
    <row r="36" spans="2:11" x14ac:dyDescent="0.3">
      <c r="J36" s="1"/>
      <c r="K36" s="1"/>
    </row>
    <row r="37" spans="2:11" x14ac:dyDescent="0.3">
      <c r="J37" s="1"/>
      <c r="K37" s="1"/>
    </row>
    <row r="38" spans="2:11" x14ac:dyDescent="0.3">
      <c r="J38" s="1"/>
      <c r="K38" s="1"/>
    </row>
    <row r="39" spans="2:11" x14ac:dyDescent="0.3">
      <c r="J39" s="1"/>
      <c r="K39" s="1"/>
    </row>
    <row r="40" spans="2:11" x14ac:dyDescent="0.3">
      <c r="J40" s="1"/>
      <c r="K40" s="1"/>
    </row>
    <row r="41" spans="2:11" x14ac:dyDescent="0.3">
      <c r="J41" s="1"/>
      <c r="K41" s="1"/>
    </row>
    <row r="42" spans="2:11" x14ac:dyDescent="0.3">
      <c r="J42" s="1"/>
      <c r="K42" s="1"/>
    </row>
    <row r="43" spans="2:11" x14ac:dyDescent="0.3">
      <c r="J43" s="1"/>
      <c r="K43" s="1"/>
    </row>
    <row r="44" spans="2:11" x14ac:dyDescent="0.3">
      <c r="J44" s="1"/>
    </row>
    <row r="45" spans="2:11" x14ac:dyDescent="0.3">
      <c r="J45" s="1"/>
      <c r="K45" s="1"/>
    </row>
    <row r="46" spans="2:11" x14ac:dyDescent="0.3">
      <c r="J46" s="1"/>
    </row>
    <row r="47" spans="2:11" x14ac:dyDescent="0.3">
      <c r="J47" s="1"/>
      <c r="K47" s="1"/>
    </row>
    <row r="48" spans="2:11" x14ac:dyDescent="0.3">
      <c r="J48" s="1"/>
      <c r="K48" s="1"/>
    </row>
    <row r="49" spans="10:11" x14ac:dyDescent="0.3">
      <c r="J49" s="1"/>
      <c r="K49" s="1"/>
    </row>
    <row r="50" spans="10:11" x14ac:dyDescent="0.3">
      <c r="J50" s="1"/>
      <c r="K50" s="1"/>
    </row>
  </sheetData>
  <mergeCells count="8">
    <mergeCell ref="B26:B28"/>
    <mergeCell ref="C26:C28"/>
    <mergeCell ref="B12:C12"/>
    <mergeCell ref="B2:C2"/>
    <mergeCell ref="B3:C3"/>
    <mergeCell ref="B4:C4"/>
    <mergeCell ref="B19:B22"/>
    <mergeCell ref="C19:C22"/>
  </mergeCells>
  <pageMargins left="0.7" right="0.7" top="0.75" bottom="0.75" header="0.3" footer="0.3"/>
  <pageSetup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390C-47A9-405C-8588-46039DF288EF}">
  <dimension ref="A1:AY46"/>
  <sheetViews>
    <sheetView tabSelected="1" topLeftCell="M1" workbookViewId="0">
      <selection activeCell="P3" sqref="P3"/>
    </sheetView>
  </sheetViews>
  <sheetFormatPr defaultRowHeight="14.4" x14ac:dyDescent="0.3"/>
  <cols>
    <col min="1" max="1" width="30.44140625" bestFit="1" customWidth="1"/>
    <col min="2" max="2" width="9.5546875" bestFit="1" customWidth="1"/>
    <col min="3" max="3" width="24.109375" bestFit="1" customWidth="1"/>
    <col min="12" max="12" width="30.44140625" bestFit="1" customWidth="1"/>
    <col min="13" max="13" width="9.5546875" bestFit="1" customWidth="1"/>
    <col min="15" max="15" width="30.44140625" bestFit="1" customWidth="1"/>
    <col min="16" max="16" width="16.109375" bestFit="1" customWidth="1"/>
  </cols>
  <sheetData>
    <row r="1" spans="1:51" x14ac:dyDescent="0.3">
      <c r="A1" t="s">
        <v>103</v>
      </c>
      <c r="B1" t="s">
        <v>102</v>
      </c>
      <c r="D1" t="s">
        <v>104</v>
      </c>
      <c r="F1" t="s">
        <v>105</v>
      </c>
      <c r="H1" t="s">
        <v>106</v>
      </c>
      <c r="J1" t="s">
        <v>107</v>
      </c>
      <c r="L1" t="s">
        <v>103</v>
      </c>
      <c r="M1" t="s">
        <v>102</v>
      </c>
      <c r="O1" s="116" t="s">
        <v>109</v>
      </c>
      <c r="P1" t="s">
        <v>108</v>
      </c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</row>
    <row r="2" spans="1:51" x14ac:dyDescent="0.3">
      <c r="A2" t="s">
        <v>72</v>
      </c>
      <c r="B2">
        <v>32532</v>
      </c>
      <c r="C2" t="s">
        <v>8</v>
      </c>
      <c r="D2">
        <v>26382</v>
      </c>
      <c r="E2" t="s">
        <v>66</v>
      </c>
      <c r="F2">
        <v>26740</v>
      </c>
      <c r="G2" t="s">
        <v>55</v>
      </c>
      <c r="H2">
        <v>3420</v>
      </c>
      <c r="I2" t="s">
        <v>56</v>
      </c>
      <c r="J2">
        <v>13371</v>
      </c>
      <c r="L2" t="s">
        <v>72</v>
      </c>
      <c r="M2">
        <v>32532</v>
      </c>
      <c r="O2" s="117" t="s">
        <v>4</v>
      </c>
      <c r="P2" s="115">
        <v>19675</v>
      </c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</row>
    <row r="3" spans="1:51" x14ac:dyDescent="0.3">
      <c r="A3" t="s">
        <v>73</v>
      </c>
      <c r="B3">
        <v>38025</v>
      </c>
      <c r="C3" t="s">
        <v>66</v>
      </c>
      <c r="D3">
        <v>124065</v>
      </c>
      <c r="E3" t="s">
        <v>13</v>
      </c>
      <c r="F3">
        <v>26124</v>
      </c>
      <c r="G3" t="s">
        <v>92</v>
      </c>
      <c r="H3">
        <v>3222</v>
      </c>
      <c r="L3" t="s">
        <v>73</v>
      </c>
      <c r="M3">
        <v>38025</v>
      </c>
      <c r="O3" s="117" t="s">
        <v>77</v>
      </c>
      <c r="P3" s="115">
        <v>10579</v>
      </c>
    </row>
    <row r="4" spans="1:51" x14ac:dyDescent="0.3">
      <c r="A4" t="s">
        <v>9</v>
      </c>
      <c r="B4">
        <v>13871</v>
      </c>
      <c r="C4" t="s">
        <v>31</v>
      </c>
      <c r="D4">
        <v>121679</v>
      </c>
      <c r="L4" t="s">
        <v>9</v>
      </c>
      <c r="M4">
        <v>13871</v>
      </c>
      <c r="O4" s="117" t="s">
        <v>67</v>
      </c>
      <c r="P4" s="115">
        <v>11949</v>
      </c>
    </row>
    <row r="5" spans="1:51" x14ac:dyDescent="0.3">
      <c r="A5" t="s">
        <v>10</v>
      </c>
      <c r="B5">
        <v>36137</v>
      </c>
      <c r="C5" t="s">
        <v>28</v>
      </c>
      <c r="D5">
        <v>16545</v>
      </c>
      <c r="L5" t="s">
        <v>10</v>
      </c>
      <c r="M5">
        <v>36137</v>
      </c>
      <c r="O5" s="117" t="s">
        <v>66</v>
      </c>
      <c r="P5" s="115">
        <v>150805</v>
      </c>
    </row>
    <row r="6" spans="1:51" x14ac:dyDescent="0.3">
      <c r="A6" t="s">
        <v>11</v>
      </c>
      <c r="B6">
        <v>0</v>
      </c>
      <c r="C6" t="s">
        <v>29</v>
      </c>
      <c r="D6">
        <v>7273</v>
      </c>
      <c r="L6" t="s">
        <v>11</v>
      </c>
      <c r="M6">
        <v>0</v>
      </c>
      <c r="O6" s="117" t="s">
        <v>15</v>
      </c>
      <c r="P6" s="115">
        <v>8306</v>
      </c>
    </row>
    <row r="7" spans="1:51" x14ac:dyDescent="0.3">
      <c r="A7" t="s">
        <v>12</v>
      </c>
      <c r="B7">
        <v>23486</v>
      </c>
      <c r="C7" t="s">
        <v>30</v>
      </c>
      <c r="D7">
        <v>84755</v>
      </c>
      <c r="L7" t="s">
        <v>12</v>
      </c>
      <c r="M7">
        <v>23486</v>
      </c>
      <c r="O7" s="117" t="s">
        <v>14</v>
      </c>
      <c r="P7" s="115">
        <v>5188</v>
      </c>
    </row>
    <row r="8" spans="1:51" x14ac:dyDescent="0.3">
      <c r="A8" t="s">
        <v>13</v>
      </c>
      <c r="B8">
        <v>36796</v>
      </c>
      <c r="L8" t="s">
        <v>13</v>
      </c>
      <c r="M8">
        <v>36796</v>
      </c>
      <c r="O8" s="117" t="s">
        <v>73</v>
      </c>
      <c r="P8" s="115">
        <v>50393</v>
      </c>
    </row>
    <row r="9" spans="1:51" x14ac:dyDescent="0.3">
      <c r="A9" t="s">
        <v>72</v>
      </c>
      <c r="B9">
        <v>38886</v>
      </c>
      <c r="L9" t="s">
        <v>72</v>
      </c>
      <c r="M9">
        <v>38886</v>
      </c>
      <c r="O9" s="117" t="s">
        <v>55</v>
      </c>
      <c r="P9" s="115">
        <v>3420</v>
      </c>
    </row>
    <row r="10" spans="1:51" x14ac:dyDescent="0.3">
      <c r="A10" t="s">
        <v>74</v>
      </c>
      <c r="B10">
        <v>9938</v>
      </c>
      <c r="L10" t="s">
        <v>74</v>
      </c>
      <c r="M10">
        <v>9938</v>
      </c>
      <c r="O10" s="117" t="s">
        <v>79</v>
      </c>
      <c r="P10" s="115">
        <v>19855</v>
      </c>
    </row>
    <row r="11" spans="1:51" x14ac:dyDescent="0.3">
      <c r="A11" t="s">
        <v>2</v>
      </c>
      <c r="B11">
        <v>41038</v>
      </c>
      <c r="L11" t="s">
        <v>2</v>
      </c>
      <c r="M11">
        <v>41038</v>
      </c>
      <c r="O11" s="117" t="s">
        <v>13</v>
      </c>
      <c r="P11" s="115">
        <v>73583</v>
      </c>
    </row>
    <row r="12" spans="1:51" x14ac:dyDescent="0.3">
      <c r="A12" t="s">
        <v>72</v>
      </c>
      <c r="B12">
        <v>17468</v>
      </c>
      <c r="L12" t="s">
        <v>72</v>
      </c>
      <c r="M12">
        <v>17468</v>
      </c>
      <c r="O12" s="117" t="s">
        <v>80</v>
      </c>
      <c r="P12" s="115">
        <v>30442</v>
      </c>
    </row>
    <row r="13" spans="1:51" x14ac:dyDescent="0.3">
      <c r="A13" t="s">
        <v>73</v>
      </c>
      <c r="B13">
        <v>12368</v>
      </c>
      <c r="L13" t="s">
        <v>73</v>
      </c>
      <c r="M13">
        <v>12368</v>
      </c>
      <c r="O13" s="117" t="s">
        <v>11</v>
      </c>
      <c r="P13" s="115">
        <v>0</v>
      </c>
    </row>
    <row r="14" spans="1:51" x14ac:dyDescent="0.3">
      <c r="A14" t="s">
        <v>77</v>
      </c>
      <c r="B14">
        <v>10579</v>
      </c>
      <c r="L14" t="s">
        <v>77</v>
      </c>
      <c r="M14">
        <v>10579</v>
      </c>
      <c r="O14" s="117" t="s">
        <v>12</v>
      </c>
      <c r="P14" s="115">
        <v>23486</v>
      </c>
    </row>
    <row r="15" spans="1:51" x14ac:dyDescent="0.3">
      <c r="A15" t="s">
        <v>78</v>
      </c>
      <c r="B15">
        <v>5506</v>
      </c>
      <c r="L15" t="s">
        <v>78</v>
      </c>
      <c r="M15">
        <v>5506</v>
      </c>
      <c r="O15" s="117" t="s">
        <v>16</v>
      </c>
      <c r="P15" s="115">
        <v>21143</v>
      </c>
    </row>
    <row r="16" spans="1:51" x14ac:dyDescent="0.3">
      <c r="A16" t="s">
        <v>74</v>
      </c>
      <c r="B16">
        <v>4498</v>
      </c>
      <c r="L16" t="s">
        <v>74</v>
      </c>
      <c r="M16">
        <v>4498</v>
      </c>
      <c r="O16" s="117" t="s">
        <v>10</v>
      </c>
      <c r="P16" s="115">
        <v>36137</v>
      </c>
    </row>
    <row r="17" spans="1:16" x14ac:dyDescent="0.3">
      <c r="A17" t="s">
        <v>67</v>
      </c>
      <c r="B17">
        <v>11949</v>
      </c>
      <c r="L17" t="s">
        <v>67</v>
      </c>
      <c r="M17">
        <v>11949</v>
      </c>
      <c r="O17" s="117" t="s">
        <v>8</v>
      </c>
      <c r="P17" s="115">
        <v>26382</v>
      </c>
    </row>
    <row r="18" spans="1:16" x14ac:dyDescent="0.3">
      <c r="A18" t="s">
        <v>14</v>
      </c>
      <c r="B18">
        <v>5188</v>
      </c>
      <c r="L18" t="s">
        <v>14</v>
      </c>
      <c r="M18">
        <v>5188</v>
      </c>
      <c r="O18" s="117" t="s">
        <v>28</v>
      </c>
      <c r="P18" s="115">
        <v>16545</v>
      </c>
    </row>
    <row r="19" spans="1:16" x14ac:dyDescent="0.3">
      <c r="A19" t="s">
        <v>72</v>
      </c>
      <c r="B19">
        <v>21872</v>
      </c>
      <c r="L19" t="s">
        <v>72</v>
      </c>
      <c r="M19">
        <v>21872</v>
      </c>
      <c r="O19" s="117" t="s">
        <v>31</v>
      </c>
      <c r="P19" s="115">
        <v>121679</v>
      </c>
    </row>
    <row r="20" spans="1:16" x14ac:dyDescent="0.3">
      <c r="A20" t="s">
        <v>15</v>
      </c>
      <c r="B20">
        <v>8306</v>
      </c>
      <c r="L20" t="s">
        <v>15</v>
      </c>
      <c r="M20">
        <v>8306</v>
      </c>
      <c r="O20" s="117" t="s">
        <v>78</v>
      </c>
      <c r="P20" s="115">
        <v>5506</v>
      </c>
    </row>
    <row r="21" spans="1:16" x14ac:dyDescent="0.3">
      <c r="A21" t="s">
        <v>79</v>
      </c>
      <c r="B21">
        <v>19855</v>
      </c>
      <c r="L21" t="s">
        <v>79</v>
      </c>
      <c r="M21">
        <v>19855</v>
      </c>
      <c r="O21" s="117" t="s">
        <v>29</v>
      </c>
      <c r="P21" s="115">
        <v>7273</v>
      </c>
    </row>
    <row r="22" spans="1:16" x14ac:dyDescent="0.3">
      <c r="A22" t="s">
        <v>16</v>
      </c>
      <c r="B22">
        <v>21143</v>
      </c>
      <c r="L22" t="s">
        <v>16</v>
      </c>
      <c r="M22">
        <v>21143</v>
      </c>
      <c r="O22" s="117" t="s">
        <v>2</v>
      </c>
      <c r="P22" s="115">
        <v>41038</v>
      </c>
    </row>
    <row r="23" spans="1:16" x14ac:dyDescent="0.3">
      <c r="A23" t="s">
        <v>17</v>
      </c>
      <c r="B23">
        <v>14697</v>
      </c>
      <c r="L23" t="s">
        <v>17</v>
      </c>
      <c r="M23">
        <v>14697</v>
      </c>
      <c r="O23" s="117" t="s">
        <v>17</v>
      </c>
      <c r="P23" s="115">
        <v>14697</v>
      </c>
    </row>
    <row r="24" spans="1:16" x14ac:dyDescent="0.3">
      <c r="A24" t="s">
        <v>4</v>
      </c>
      <c r="B24">
        <v>19675</v>
      </c>
      <c r="L24" t="s">
        <v>4</v>
      </c>
      <c r="M24">
        <v>19675</v>
      </c>
      <c r="O24" s="117" t="s">
        <v>81</v>
      </c>
      <c r="P24" s="115">
        <v>1517</v>
      </c>
    </row>
    <row r="25" spans="1:16" x14ac:dyDescent="0.3">
      <c r="A25" t="s">
        <v>80</v>
      </c>
      <c r="B25">
        <v>15075</v>
      </c>
      <c r="L25" t="s">
        <v>80</v>
      </c>
      <c r="M25">
        <v>15075</v>
      </c>
      <c r="O25" s="117" t="s">
        <v>82</v>
      </c>
      <c r="P25" s="115">
        <v>2486</v>
      </c>
    </row>
    <row r="26" spans="1:16" x14ac:dyDescent="0.3">
      <c r="A26" t="s">
        <v>72</v>
      </c>
      <c r="B26">
        <v>20520</v>
      </c>
      <c r="L26" t="s">
        <v>72</v>
      </c>
      <c r="M26">
        <v>20520</v>
      </c>
      <c r="O26" s="117" t="s">
        <v>83</v>
      </c>
      <c r="P26" s="115">
        <v>4081</v>
      </c>
    </row>
    <row r="27" spans="1:16" x14ac:dyDescent="0.3">
      <c r="A27" t="s">
        <v>13</v>
      </c>
      <c r="B27">
        <v>10663</v>
      </c>
      <c r="L27" t="s">
        <v>13</v>
      </c>
      <c r="M27">
        <v>10663</v>
      </c>
      <c r="O27" s="117" t="s">
        <v>5</v>
      </c>
      <c r="P27" s="115">
        <v>20918</v>
      </c>
    </row>
    <row r="28" spans="1:16" x14ac:dyDescent="0.3">
      <c r="A28" t="s">
        <v>80</v>
      </c>
      <c r="B28">
        <v>15367</v>
      </c>
      <c r="L28" t="s">
        <v>80</v>
      </c>
      <c r="M28">
        <v>15367</v>
      </c>
      <c r="O28" s="117" t="s">
        <v>9</v>
      </c>
      <c r="P28" s="115">
        <v>13871</v>
      </c>
    </row>
    <row r="29" spans="1:16" x14ac:dyDescent="0.3">
      <c r="A29" t="s">
        <v>5</v>
      </c>
      <c r="B29">
        <v>20918</v>
      </c>
      <c r="L29" t="s">
        <v>5</v>
      </c>
      <c r="M29">
        <v>20918</v>
      </c>
      <c r="O29" s="117" t="s">
        <v>18</v>
      </c>
      <c r="P29" s="115">
        <v>6836</v>
      </c>
    </row>
    <row r="30" spans="1:16" x14ac:dyDescent="0.3">
      <c r="A30" t="s">
        <v>18</v>
      </c>
      <c r="B30">
        <v>6836</v>
      </c>
      <c r="L30" t="s">
        <v>18</v>
      </c>
      <c r="M30">
        <v>6836</v>
      </c>
      <c r="O30" s="117" t="s">
        <v>92</v>
      </c>
      <c r="P30" s="115">
        <v>3222</v>
      </c>
    </row>
    <row r="31" spans="1:16" x14ac:dyDescent="0.3">
      <c r="A31" t="s">
        <v>81</v>
      </c>
      <c r="B31">
        <v>1517</v>
      </c>
      <c r="L31" t="s">
        <v>81</v>
      </c>
      <c r="M31">
        <v>1517</v>
      </c>
      <c r="O31" s="117" t="s">
        <v>74</v>
      </c>
      <c r="P31" s="115">
        <v>14436</v>
      </c>
    </row>
    <row r="32" spans="1:16" x14ac:dyDescent="0.3">
      <c r="A32" t="s">
        <v>82</v>
      </c>
      <c r="B32">
        <v>2486</v>
      </c>
      <c r="L32" t="s">
        <v>82</v>
      </c>
      <c r="M32">
        <v>2486</v>
      </c>
      <c r="O32" s="117" t="s">
        <v>72</v>
      </c>
      <c r="P32" s="115">
        <v>135666</v>
      </c>
    </row>
    <row r="33" spans="1:16" x14ac:dyDescent="0.3">
      <c r="A33" t="s">
        <v>83</v>
      </c>
      <c r="B33">
        <v>4081</v>
      </c>
      <c r="L33" t="s">
        <v>83</v>
      </c>
      <c r="M33">
        <v>4081</v>
      </c>
      <c r="O33" s="117" t="s">
        <v>56</v>
      </c>
      <c r="P33" s="115">
        <v>13371</v>
      </c>
    </row>
    <row r="34" spans="1:16" x14ac:dyDescent="0.3">
      <c r="A34" t="s">
        <v>72</v>
      </c>
      <c r="B34">
        <v>4388</v>
      </c>
      <c r="L34" t="s">
        <v>72</v>
      </c>
      <c r="M34">
        <v>4388</v>
      </c>
      <c r="O34" s="117" t="s">
        <v>30</v>
      </c>
      <c r="P34" s="115">
        <v>84755</v>
      </c>
    </row>
    <row r="35" spans="1:16" x14ac:dyDescent="0.3">
      <c r="A35" t="s">
        <v>84</v>
      </c>
      <c r="B35">
        <v>3437</v>
      </c>
      <c r="L35" t="s">
        <v>84</v>
      </c>
      <c r="M35">
        <v>3437</v>
      </c>
      <c r="O35" s="117" t="s">
        <v>84</v>
      </c>
      <c r="P35" s="115">
        <v>3437</v>
      </c>
    </row>
    <row r="36" spans="1:16" x14ac:dyDescent="0.3">
      <c r="L36" t="s">
        <v>8</v>
      </c>
      <c r="M36">
        <v>26382</v>
      </c>
      <c r="O36" s="117" t="s">
        <v>110</v>
      </c>
      <c r="P36" s="115">
        <v>1002677</v>
      </c>
    </row>
    <row r="37" spans="1:16" x14ac:dyDescent="0.3">
      <c r="L37" t="s">
        <v>66</v>
      </c>
      <c r="M37">
        <v>124065</v>
      </c>
    </row>
    <row r="38" spans="1:16" x14ac:dyDescent="0.3">
      <c r="L38" t="s">
        <v>31</v>
      </c>
      <c r="M38">
        <v>121679</v>
      </c>
    </row>
    <row r="39" spans="1:16" x14ac:dyDescent="0.3">
      <c r="L39" t="s">
        <v>28</v>
      </c>
      <c r="M39">
        <v>16545</v>
      </c>
    </row>
    <row r="40" spans="1:16" x14ac:dyDescent="0.3">
      <c r="L40" t="s">
        <v>29</v>
      </c>
      <c r="M40">
        <v>7273</v>
      </c>
    </row>
    <row r="41" spans="1:16" x14ac:dyDescent="0.3">
      <c r="L41" t="s">
        <v>30</v>
      </c>
      <c r="M41">
        <v>84755</v>
      </c>
    </row>
    <row r="42" spans="1:16" x14ac:dyDescent="0.3">
      <c r="L42" t="s">
        <v>66</v>
      </c>
      <c r="M42">
        <v>26740</v>
      </c>
    </row>
    <row r="43" spans="1:16" x14ac:dyDescent="0.3">
      <c r="L43" t="s">
        <v>13</v>
      </c>
      <c r="M43">
        <v>26124</v>
      </c>
    </row>
    <row r="44" spans="1:16" x14ac:dyDescent="0.3">
      <c r="L44" t="s">
        <v>55</v>
      </c>
      <c r="M44">
        <v>3420</v>
      </c>
    </row>
    <row r="45" spans="1:16" x14ac:dyDescent="0.3">
      <c r="L45" t="s">
        <v>92</v>
      </c>
      <c r="M45">
        <v>3222</v>
      </c>
    </row>
    <row r="46" spans="1:16" x14ac:dyDescent="0.3">
      <c r="L46" t="s">
        <v>56</v>
      </c>
      <c r="M46">
        <v>13371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5"/>
  <sheetViews>
    <sheetView topLeftCell="A10" workbookViewId="0">
      <selection activeCell="AI1" sqref="AI1:AJ1"/>
    </sheetView>
  </sheetViews>
  <sheetFormatPr defaultColWidth="12.6640625" defaultRowHeight="14.4" x14ac:dyDescent="0.3"/>
  <cols>
    <col min="1" max="1" width="12.6640625" style="2"/>
    <col min="2" max="2" width="8.6640625" style="2" bestFit="1" customWidth="1"/>
    <col min="3" max="15" width="12.6640625" style="2" customWidth="1"/>
    <col min="16" max="16" width="13.109375" style="2" bestFit="1" customWidth="1"/>
    <col min="17" max="17" width="11.33203125" style="2" bestFit="1" customWidth="1"/>
    <col min="18" max="18" width="9.5546875" style="2" bestFit="1" customWidth="1"/>
    <col min="19" max="19" width="8.33203125" style="2" bestFit="1" customWidth="1"/>
    <col min="20" max="20" width="11.33203125" style="2" bestFit="1" customWidth="1"/>
    <col min="21" max="21" width="9.88671875" style="2" bestFit="1" customWidth="1"/>
    <col min="22" max="22" width="8.88671875" style="2" bestFit="1" customWidth="1"/>
    <col min="23" max="23" width="10.88671875" style="2" bestFit="1" customWidth="1"/>
    <col min="24" max="24" width="9.88671875" style="2" bestFit="1" customWidth="1"/>
    <col min="25" max="25" width="7.33203125" style="2" bestFit="1" customWidth="1"/>
    <col min="26" max="26" width="11" style="2" bestFit="1" customWidth="1"/>
    <col min="27" max="27" width="11.33203125" style="2" bestFit="1" customWidth="1"/>
    <col min="28" max="28" width="8.88671875" style="2" bestFit="1" customWidth="1"/>
    <col min="29" max="29" width="11" style="2" bestFit="1" customWidth="1"/>
    <col min="30" max="30" width="10.88671875" style="2" bestFit="1" customWidth="1"/>
    <col min="31" max="31" width="10.6640625" style="2" bestFit="1" customWidth="1"/>
    <col min="32" max="36" width="12.6640625" style="2" customWidth="1"/>
    <col min="37" max="37" width="13" style="2" bestFit="1" customWidth="1"/>
    <col min="38" max="38" width="18.109375" style="2" bestFit="1" customWidth="1"/>
    <col min="39" max="16384" width="12.6640625" style="2"/>
  </cols>
  <sheetData>
    <row r="1" spans="1:37" ht="14.25" customHeight="1" x14ac:dyDescent="0.3">
      <c r="A1" s="89" t="s">
        <v>87</v>
      </c>
      <c r="B1" s="89"/>
      <c r="C1" s="90" t="s">
        <v>71</v>
      </c>
      <c r="D1" s="90"/>
      <c r="E1" s="90"/>
      <c r="F1" s="90"/>
      <c r="G1" s="90"/>
      <c r="H1" s="90"/>
      <c r="I1" s="90"/>
      <c r="J1" s="91" t="s">
        <v>2</v>
      </c>
      <c r="K1" s="92"/>
      <c r="L1" s="92"/>
      <c r="M1" s="93" t="s">
        <v>3</v>
      </c>
      <c r="N1" s="92"/>
      <c r="O1" s="92"/>
      <c r="P1" s="92"/>
      <c r="Q1" s="92"/>
      <c r="R1" s="92"/>
      <c r="S1" s="5" t="s">
        <v>75</v>
      </c>
      <c r="T1" s="96" t="s">
        <v>4</v>
      </c>
      <c r="U1" s="92"/>
      <c r="V1" s="92"/>
      <c r="W1" s="92"/>
      <c r="X1" s="92"/>
      <c r="Y1" s="92"/>
      <c r="Z1" s="6" t="s">
        <v>75</v>
      </c>
      <c r="AA1" s="97" t="s">
        <v>5</v>
      </c>
      <c r="AB1" s="92"/>
      <c r="AC1" s="92"/>
      <c r="AD1" s="92"/>
      <c r="AE1" s="7" t="s">
        <v>75</v>
      </c>
      <c r="AF1" s="98" t="s">
        <v>6</v>
      </c>
      <c r="AG1" s="92"/>
      <c r="AH1" s="92"/>
      <c r="AI1" s="95" t="s">
        <v>76</v>
      </c>
      <c r="AJ1" s="92"/>
      <c r="AK1" s="94" t="s">
        <v>7</v>
      </c>
    </row>
    <row r="2" spans="1:37" ht="44.25" customHeight="1" x14ac:dyDescent="0.3">
      <c r="A2" s="8" t="s">
        <v>0</v>
      </c>
      <c r="B2" s="8" t="s">
        <v>1</v>
      </c>
      <c r="C2" s="9" t="s">
        <v>72</v>
      </c>
      <c r="D2" s="9" t="s">
        <v>73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10" t="s">
        <v>72</v>
      </c>
      <c r="K2" s="10" t="s">
        <v>74</v>
      </c>
      <c r="L2" s="10" t="s">
        <v>2</v>
      </c>
      <c r="M2" s="11" t="s">
        <v>72</v>
      </c>
      <c r="N2" s="11" t="s">
        <v>73</v>
      </c>
      <c r="O2" s="11" t="s">
        <v>77</v>
      </c>
      <c r="P2" s="11" t="s">
        <v>78</v>
      </c>
      <c r="Q2" s="11" t="s">
        <v>74</v>
      </c>
      <c r="R2" s="11" t="s">
        <v>67</v>
      </c>
      <c r="S2" s="11" t="s">
        <v>14</v>
      </c>
      <c r="T2" s="12" t="s">
        <v>72</v>
      </c>
      <c r="U2" s="12" t="s">
        <v>15</v>
      </c>
      <c r="V2" s="12" t="s">
        <v>79</v>
      </c>
      <c r="W2" s="12" t="s">
        <v>16</v>
      </c>
      <c r="X2" s="12" t="s">
        <v>17</v>
      </c>
      <c r="Y2" s="12" t="s">
        <v>4</v>
      </c>
      <c r="Z2" s="12" t="s">
        <v>80</v>
      </c>
      <c r="AA2" s="13" t="s">
        <v>72</v>
      </c>
      <c r="AB2" s="13" t="s">
        <v>13</v>
      </c>
      <c r="AC2" s="13" t="s">
        <v>80</v>
      </c>
      <c r="AD2" s="13" t="s">
        <v>5</v>
      </c>
      <c r="AE2" s="13" t="s">
        <v>18</v>
      </c>
      <c r="AF2" s="14" t="s">
        <v>81</v>
      </c>
      <c r="AG2" s="14" t="s">
        <v>82</v>
      </c>
      <c r="AH2" s="14" t="s">
        <v>83</v>
      </c>
      <c r="AI2" s="15" t="s">
        <v>72</v>
      </c>
      <c r="AJ2" s="15" t="s">
        <v>84</v>
      </c>
      <c r="AK2" s="94"/>
    </row>
    <row r="3" spans="1:37" x14ac:dyDescent="0.3">
      <c r="A3" s="16" t="s">
        <v>21</v>
      </c>
      <c r="B3" s="17">
        <v>44410</v>
      </c>
      <c r="C3" s="18">
        <v>908</v>
      </c>
      <c r="D3" s="18">
        <v>1192</v>
      </c>
      <c r="E3" s="18">
        <v>404</v>
      </c>
      <c r="F3" s="18">
        <v>1077</v>
      </c>
      <c r="G3" s="19"/>
      <c r="H3" s="18">
        <v>744</v>
      </c>
      <c r="I3" s="18">
        <v>1054</v>
      </c>
      <c r="J3" s="18">
        <v>1583</v>
      </c>
      <c r="K3" s="18">
        <v>384</v>
      </c>
      <c r="L3" s="18">
        <v>1711</v>
      </c>
      <c r="M3" s="18">
        <v>550</v>
      </c>
      <c r="N3" s="18">
        <v>424</v>
      </c>
      <c r="O3" s="18">
        <v>286</v>
      </c>
      <c r="P3" s="18">
        <v>164</v>
      </c>
      <c r="Q3" s="18">
        <v>179</v>
      </c>
      <c r="R3" s="18">
        <v>353</v>
      </c>
      <c r="S3" s="18">
        <v>151</v>
      </c>
      <c r="T3" s="18">
        <v>708</v>
      </c>
      <c r="U3" s="18">
        <v>306</v>
      </c>
      <c r="V3" s="18">
        <v>634</v>
      </c>
      <c r="W3" s="18">
        <v>611</v>
      </c>
      <c r="X3" s="20">
        <v>412</v>
      </c>
      <c r="Y3" s="18">
        <v>611</v>
      </c>
      <c r="Z3" s="18">
        <v>477</v>
      </c>
      <c r="AA3" s="18">
        <v>741</v>
      </c>
      <c r="AB3" s="21">
        <v>412</v>
      </c>
      <c r="AC3" s="18">
        <v>412</v>
      </c>
      <c r="AD3" s="18">
        <v>769</v>
      </c>
      <c r="AE3" s="18">
        <v>217</v>
      </c>
      <c r="AF3" s="18"/>
      <c r="AG3" s="21"/>
      <c r="AH3" s="18"/>
      <c r="AI3" s="18"/>
      <c r="AJ3" s="18"/>
      <c r="AK3" s="18">
        <f t="shared" ref="AK3:AK24" si="0">SUM(C3:AJ3)</f>
        <v>17474</v>
      </c>
    </row>
    <row r="4" spans="1:37" x14ac:dyDescent="0.3">
      <c r="A4" s="16" t="s">
        <v>22</v>
      </c>
      <c r="B4" s="17">
        <v>44411</v>
      </c>
      <c r="C4" s="22">
        <v>1018</v>
      </c>
      <c r="D4" s="22">
        <v>1193</v>
      </c>
      <c r="E4" s="22">
        <v>455</v>
      </c>
      <c r="F4" s="22">
        <v>1075</v>
      </c>
      <c r="G4" s="22"/>
      <c r="H4" s="22">
        <v>711</v>
      </c>
      <c r="I4" s="22">
        <v>1181</v>
      </c>
      <c r="J4" s="22">
        <v>971</v>
      </c>
      <c r="K4" s="22">
        <v>284</v>
      </c>
      <c r="L4" s="18">
        <v>1052</v>
      </c>
      <c r="M4" s="18">
        <v>572</v>
      </c>
      <c r="N4" s="18">
        <v>383</v>
      </c>
      <c r="O4" s="18">
        <v>342</v>
      </c>
      <c r="P4" s="18">
        <v>128</v>
      </c>
      <c r="Q4" s="18">
        <v>184</v>
      </c>
      <c r="R4" s="18">
        <v>401</v>
      </c>
      <c r="S4" s="18">
        <v>100</v>
      </c>
      <c r="T4" s="18">
        <v>686</v>
      </c>
      <c r="U4" s="18">
        <v>322</v>
      </c>
      <c r="V4" s="18">
        <v>653</v>
      </c>
      <c r="W4" s="18">
        <v>678</v>
      </c>
      <c r="X4" s="18">
        <v>404</v>
      </c>
      <c r="Y4" s="18">
        <v>594</v>
      </c>
      <c r="Z4" s="18">
        <v>374</v>
      </c>
      <c r="AA4" s="18">
        <v>678</v>
      </c>
      <c r="AB4" s="22">
        <v>408</v>
      </c>
      <c r="AC4" s="18">
        <v>442</v>
      </c>
      <c r="AD4" s="18">
        <v>800</v>
      </c>
      <c r="AE4" s="18">
        <v>177</v>
      </c>
      <c r="AF4" s="18"/>
      <c r="AG4" s="23"/>
      <c r="AH4" s="18"/>
      <c r="AI4" s="18"/>
      <c r="AJ4" s="18"/>
      <c r="AK4" s="18">
        <f t="shared" si="0"/>
        <v>16266</v>
      </c>
    </row>
    <row r="5" spans="1:37" x14ac:dyDescent="0.3">
      <c r="A5" s="16" t="s">
        <v>23</v>
      </c>
      <c r="B5" s="17">
        <v>44412</v>
      </c>
      <c r="C5" s="22">
        <v>1191</v>
      </c>
      <c r="D5" s="22">
        <v>1065</v>
      </c>
      <c r="E5" s="22">
        <v>351</v>
      </c>
      <c r="F5" s="22">
        <v>969</v>
      </c>
      <c r="G5" s="22"/>
      <c r="H5" s="22">
        <v>616</v>
      </c>
      <c r="I5" s="22">
        <v>1189</v>
      </c>
      <c r="J5" s="22">
        <v>884</v>
      </c>
      <c r="K5" s="22">
        <v>319</v>
      </c>
      <c r="L5" s="18">
        <v>959</v>
      </c>
      <c r="M5" s="18">
        <v>511</v>
      </c>
      <c r="N5" s="18">
        <v>278</v>
      </c>
      <c r="O5" s="18">
        <v>339</v>
      </c>
      <c r="P5" s="18">
        <v>150</v>
      </c>
      <c r="Q5" s="18">
        <v>97</v>
      </c>
      <c r="R5" s="18">
        <v>349</v>
      </c>
      <c r="S5" s="18">
        <v>77</v>
      </c>
      <c r="T5" s="18">
        <v>944</v>
      </c>
      <c r="U5" s="18">
        <v>354</v>
      </c>
      <c r="V5" s="18">
        <v>688</v>
      </c>
      <c r="W5" s="18">
        <v>627</v>
      </c>
      <c r="X5" s="18">
        <v>449</v>
      </c>
      <c r="Y5" s="18">
        <v>562</v>
      </c>
      <c r="Z5" s="18">
        <v>400</v>
      </c>
      <c r="AA5" s="18">
        <v>619</v>
      </c>
      <c r="AB5" s="22">
        <v>381</v>
      </c>
      <c r="AC5" s="18">
        <v>504</v>
      </c>
      <c r="AD5" s="18">
        <v>689</v>
      </c>
      <c r="AE5" s="18">
        <v>213</v>
      </c>
      <c r="AF5" s="18"/>
      <c r="AG5" s="18"/>
      <c r="AH5" s="18"/>
      <c r="AI5" s="18"/>
      <c r="AJ5" s="18"/>
      <c r="AK5" s="18">
        <f t="shared" si="0"/>
        <v>15774</v>
      </c>
    </row>
    <row r="6" spans="1:37" x14ac:dyDescent="0.3">
      <c r="A6" s="16" t="s">
        <v>24</v>
      </c>
      <c r="B6" s="17">
        <v>44413</v>
      </c>
      <c r="C6" s="22">
        <v>1092</v>
      </c>
      <c r="D6" s="22">
        <v>1204</v>
      </c>
      <c r="E6" s="22">
        <v>427</v>
      </c>
      <c r="F6" s="22">
        <v>1085</v>
      </c>
      <c r="G6" s="22"/>
      <c r="H6" s="22">
        <v>753</v>
      </c>
      <c r="I6" s="22">
        <v>1226</v>
      </c>
      <c r="J6" s="22">
        <v>848</v>
      </c>
      <c r="K6" s="22">
        <v>245</v>
      </c>
      <c r="L6" s="18">
        <v>929</v>
      </c>
      <c r="M6" s="18">
        <v>486</v>
      </c>
      <c r="N6" s="18">
        <v>361</v>
      </c>
      <c r="O6" s="18">
        <v>250</v>
      </c>
      <c r="P6" s="18">
        <v>165</v>
      </c>
      <c r="Q6" s="18">
        <v>212</v>
      </c>
      <c r="R6" s="18">
        <v>304</v>
      </c>
      <c r="S6" s="18">
        <v>139</v>
      </c>
      <c r="T6" s="18">
        <v>1098</v>
      </c>
      <c r="U6" s="18">
        <v>319</v>
      </c>
      <c r="V6" s="18">
        <v>706</v>
      </c>
      <c r="W6" s="18">
        <v>576</v>
      </c>
      <c r="X6" s="18">
        <v>511</v>
      </c>
      <c r="Y6" s="18">
        <v>639</v>
      </c>
      <c r="Z6" s="18">
        <v>472</v>
      </c>
      <c r="AA6" s="18">
        <v>585</v>
      </c>
      <c r="AB6" s="22">
        <v>404</v>
      </c>
      <c r="AC6" s="18">
        <v>459</v>
      </c>
      <c r="AD6" s="18">
        <v>769</v>
      </c>
      <c r="AE6" s="18">
        <v>180</v>
      </c>
      <c r="AF6" s="18"/>
      <c r="AG6" s="18"/>
      <c r="AH6" s="18"/>
      <c r="AI6" s="18"/>
      <c r="AJ6" s="18"/>
      <c r="AK6" s="18">
        <f t="shared" si="0"/>
        <v>16444</v>
      </c>
    </row>
    <row r="7" spans="1:37" x14ac:dyDescent="0.3">
      <c r="A7" s="16" t="s">
        <v>25</v>
      </c>
      <c r="B7" s="17">
        <v>44414</v>
      </c>
      <c r="C7" s="22">
        <v>1308</v>
      </c>
      <c r="D7" s="22">
        <v>1612</v>
      </c>
      <c r="E7" s="22">
        <v>619</v>
      </c>
      <c r="F7" s="22">
        <v>1302</v>
      </c>
      <c r="G7" s="22"/>
      <c r="H7" s="22">
        <v>1044</v>
      </c>
      <c r="I7" s="22">
        <v>1368</v>
      </c>
      <c r="J7" s="22">
        <v>1990</v>
      </c>
      <c r="K7" s="22">
        <v>532</v>
      </c>
      <c r="L7" s="18">
        <v>1761</v>
      </c>
      <c r="M7" s="18">
        <v>705</v>
      </c>
      <c r="N7" s="18">
        <v>412</v>
      </c>
      <c r="O7" s="18">
        <v>440</v>
      </c>
      <c r="P7" s="18">
        <v>208</v>
      </c>
      <c r="Q7" s="18">
        <v>238</v>
      </c>
      <c r="R7" s="18">
        <v>422</v>
      </c>
      <c r="S7" s="18">
        <v>184</v>
      </c>
      <c r="T7" s="18">
        <v>726</v>
      </c>
      <c r="U7" s="18">
        <v>344</v>
      </c>
      <c r="V7" s="18">
        <v>693</v>
      </c>
      <c r="W7" s="18">
        <v>749</v>
      </c>
      <c r="X7" s="18">
        <v>517</v>
      </c>
      <c r="Y7" s="18">
        <v>763</v>
      </c>
      <c r="Z7" s="18">
        <v>528</v>
      </c>
      <c r="AA7" s="18">
        <v>744</v>
      </c>
      <c r="AB7" s="22">
        <v>406</v>
      </c>
      <c r="AC7" s="18">
        <v>603</v>
      </c>
      <c r="AD7" s="18">
        <v>856</v>
      </c>
      <c r="AE7" s="18">
        <v>264</v>
      </c>
      <c r="AF7" s="18"/>
      <c r="AG7" s="18"/>
      <c r="AH7" s="18"/>
      <c r="AI7" s="18"/>
      <c r="AJ7" s="18"/>
      <c r="AK7" s="18">
        <f t="shared" si="0"/>
        <v>21338</v>
      </c>
    </row>
    <row r="8" spans="1:37" x14ac:dyDescent="0.3">
      <c r="A8" s="16" t="s">
        <v>21</v>
      </c>
      <c r="B8" s="17">
        <v>44417</v>
      </c>
      <c r="C8" s="22">
        <v>814</v>
      </c>
      <c r="D8" s="22">
        <v>1077</v>
      </c>
      <c r="E8" s="22">
        <v>318</v>
      </c>
      <c r="F8" s="22">
        <v>972</v>
      </c>
      <c r="G8" s="22"/>
      <c r="H8" s="22">
        <v>639</v>
      </c>
      <c r="I8" s="22">
        <v>988</v>
      </c>
      <c r="J8" s="22">
        <v>911</v>
      </c>
      <c r="K8" s="22">
        <v>267</v>
      </c>
      <c r="L8" s="22">
        <v>926</v>
      </c>
      <c r="M8" s="22">
        <v>465</v>
      </c>
      <c r="N8" s="22">
        <v>287</v>
      </c>
      <c r="O8" s="22">
        <v>281</v>
      </c>
      <c r="P8" s="22">
        <v>129</v>
      </c>
      <c r="Q8" s="22">
        <v>109</v>
      </c>
      <c r="R8" s="22">
        <v>306</v>
      </c>
      <c r="S8" s="22">
        <v>149</v>
      </c>
      <c r="T8" s="22">
        <v>652</v>
      </c>
      <c r="U8" s="22">
        <v>231</v>
      </c>
      <c r="V8" s="22">
        <v>629</v>
      </c>
      <c r="W8" s="22">
        <v>532</v>
      </c>
      <c r="X8" s="22">
        <v>405</v>
      </c>
      <c r="Y8" s="22">
        <v>513</v>
      </c>
      <c r="Z8" s="22">
        <v>397</v>
      </c>
      <c r="AA8" s="22">
        <v>523</v>
      </c>
      <c r="AB8" s="22">
        <v>392</v>
      </c>
      <c r="AC8" s="22">
        <v>416</v>
      </c>
      <c r="AD8" s="22">
        <v>650</v>
      </c>
      <c r="AE8" s="22">
        <v>180</v>
      </c>
      <c r="AF8" s="18"/>
      <c r="AG8" s="18"/>
      <c r="AH8" s="18"/>
      <c r="AI8" s="18"/>
      <c r="AJ8" s="18"/>
      <c r="AK8" s="18">
        <f t="shared" si="0"/>
        <v>14158</v>
      </c>
    </row>
    <row r="9" spans="1:37" x14ac:dyDescent="0.3">
      <c r="A9" s="16" t="s">
        <v>22</v>
      </c>
      <c r="B9" s="17">
        <v>44418</v>
      </c>
      <c r="C9" s="22">
        <v>995</v>
      </c>
      <c r="D9" s="22">
        <v>1056</v>
      </c>
      <c r="E9" s="22">
        <v>410</v>
      </c>
      <c r="F9" s="22">
        <v>972</v>
      </c>
      <c r="G9" s="22"/>
      <c r="H9" s="22">
        <v>596</v>
      </c>
      <c r="I9" s="22">
        <v>1028</v>
      </c>
      <c r="J9" s="22">
        <v>933</v>
      </c>
      <c r="K9" s="22">
        <v>277</v>
      </c>
      <c r="L9" s="22">
        <v>1024</v>
      </c>
      <c r="M9" s="22">
        <v>441</v>
      </c>
      <c r="N9" s="22">
        <v>312</v>
      </c>
      <c r="O9" s="22">
        <v>273</v>
      </c>
      <c r="P9" s="22">
        <v>188</v>
      </c>
      <c r="Q9" s="22">
        <v>107</v>
      </c>
      <c r="R9" s="22">
        <v>339</v>
      </c>
      <c r="S9" s="22">
        <v>124</v>
      </c>
      <c r="T9" s="22">
        <v>546</v>
      </c>
      <c r="U9" s="22">
        <v>289</v>
      </c>
      <c r="V9" s="22">
        <v>638</v>
      </c>
      <c r="W9" s="22">
        <v>609</v>
      </c>
      <c r="X9" s="22">
        <v>422</v>
      </c>
      <c r="Y9" s="22">
        <v>549</v>
      </c>
      <c r="Z9" s="22">
        <v>398</v>
      </c>
      <c r="AA9" s="22">
        <v>609</v>
      </c>
      <c r="AB9" s="22">
        <v>339</v>
      </c>
      <c r="AC9" s="22">
        <v>484</v>
      </c>
      <c r="AD9" s="22">
        <v>716</v>
      </c>
      <c r="AE9" s="22">
        <v>187</v>
      </c>
      <c r="AF9" s="18"/>
      <c r="AG9" s="19"/>
      <c r="AH9" s="18"/>
      <c r="AI9" s="18"/>
      <c r="AJ9" s="18"/>
      <c r="AK9" s="18">
        <f t="shared" si="0"/>
        <v>14861</v>
      </c>
    </row>
    <row r="10" spans="1:37" x14ac:dyDescent="0.3">
      <c r="A10" s="16" t="s">
        <v>23</v>
      </c>
      <c r="B10" s="17">
        <v>44419</v>
      </c>
      <c r="C10" s="22">
        <v>783</v>
      </c>
      <c r="D10" s="22">
        <v>882</v>
      </c>
      <c r="E10" s="22">
        <v>356</v>
      </c>
      <c r="F10" s="22">
        <v>1068</v>
      </c>
      <c r="G10" s="22"/>
      <c r="H10" s="22">
        <v>640</v>
      </c>
      <c r="I10" s="22">
        <v>1188</v>
      </c>
      <c r="J10" s="22">
        <v>1429</v>
      </c>
      <c r="K10" s="22">
        <v>327</v>
      </c>
      <c r="L10" s="22">
        <v>1506</v>
      </c>
      <c r="M10" s="22">
        <v>558</v>
      </c>
      <c r="N10" s="22">
        <v>203</v>
      </c>
      <c r="O10" s="22">
        <v>374</v>
      </c>
      <c r="P10" s="22">
        <v>132</v>
      </c>
      <c r="Q10" s="22">
        <v>130</v>
      </c>
      <c r="R10" s="22">
        <v>289</v>
      </c>
      <c r="S10" s="22">
        <v>115</v>
      </c>
      <c r="T10" s="22">
        <v>521</v>
      </c>
      <c r="U10" s="22">
        <v>319</v>
      </c>
      <c r="V10" s="22">
        <v>644</v>
      </c>
      <c r="W10" s="22">
        <v>561</v>
      </c>
      <c r="X10" s="22">
        <v>398</v>
      </c>
      <c r="Y10" s="22">
        <v>550</v>
      </c>
      <c r="Z10" s="22">
        <v>369</v>
      </c>
      <c r="AA10" s="22">
        <v>642</v>
      </c>
      <c r="AB10" s="22">
        <v>382</v>
      </c>
      <c r="AC10" s="22">
        <v>472</v>
      </c>
      <c r="AD10" s="22">
        <v>926</v>
      </c>
      <c r="AE10" s="22">
        <v>208</v>
      </c>
      <c r="AF10" s="18"/>
      <c r="AG10" s="18"/>
      <c r="AH10" s="18"/>
      <c r="AI10" s="18"/>
      <c r="AJ10" s="18"/>
      <c r="AK10" s="18">
        <f t="shared" si="0"/>
        <v>15972</v>
      </c>
    </row>
    <row r="11" spans="1:37" x14ac:dyDescent="0.3">
      <c r="A11" s="16" t="s">
        <v>24</v>
      </c>
      <c r="B11" s="17">
        <v>44420</v>
      </c>
      <c r="C11" s="22">
        <v>935</v>
      </c>
      <c r="D11" s="22">
        <v>1011</v>
      </c>
      <c r="E11" s="22">
        <v>342</v>
      </c>
      <c r="F11" s="22">
        <v>975</v>
      </c>
      <c r="G11" s="22"/>
      <c r="H11" s="22">
        <v>540</v>
      </c>
      <c r="I11" s="22">
        <v>1000</v>
      </c>
      <c r="J11" s="22">
        <v>1504</v>
      </c>
      <c r="K11" s="22">
        <v>353</v>
      </c>
      <c r="L11" s="22">
        <v>1547</v>
      </c>
      <c r="M11" s="22">
        <v>469</v>
      </c>
      <c r="N11" s="22">
        <v>265</v>
      </c>
      <c r="O11" s="22">
        <v>315</v>
      </c>
      <c r="P11" s="22">
        <v>151</v>
      </c>
      <c r="Q11" s="22">
        <v>87</v>
      </c>
      <c r="R11" s="22">
        <v>295</v>
      </c>
      <c r="S11" s="22">
        <v>89</v>
      </c>
      <c r="T11" s="22">
        <v>483</v>
      </c>
      <c r="U11" s="22">
        <v>260</v>
      </c>
      <c r="V11" s="22">
        <v>606</v>
      </c>
      <c r="W11" s="22">
        <v>590</v>
      </c>
      <c r="X11" s="22">
        <v>370</v>
      </c>
      <c r="Y11" s="22">
        <v>556</v>
      </c>
      <c r="Z11" s="22">
        <v>453</v>
      </c>
      <c r="AA11" s="22">
        <v>650</v>
      </c>
      <c r="AB11" s="22">
        <v>366</v>
      </c>
      <c r="AC11" s="22">
        <v>422</v>
      </c>
      <c r="AD11" s="22">
        <v>687</v>
      </c>
      <c r="AE11" s="22">
        <v>192</v>
      </c>
      <c r="AF11" s="18"/>
      <c r="AG11" s="18"/>
      <c r="AH11" s="18"/>
      <c r="AI11" s="18"/>
      <c r="AJ11" s="18"/>
      <c r="AK11" s="18">
        <f t="shared" si="0"/>
        <v>15513</v>
      </c>
    </row>
    <row r="12" spans="1:37" x14ac:dyDescent="0.3">
      <c r="A12" s="16" t="s">
        <v>25</v>
      </c>
      <c r="B12" s="17">
        <v>44421</v>
      </c>
      <c r="C12" s="22">
        <v>1106</v>
      </c>
      <c r="D12" s="22">
        <v>1194</v>
      </c>
      <c r="E12" s="22">
        <v>413</v>
      </c>
      <c r="F12" s="22">
        <v>1201</v>
      </c>
      <c r="G12" s="22"/>
      <c r="H12" s="22">
        <v>716</v>
      </c>
      <c r="I12" s="22">
        <v>1128</v>
      </c>
      <c r="J12" s="22">
        <v>1893</v>
      </c>
      <c r="K12" s="22">
        <v>341</v>
      </c>
      <c r="L12" s="22">
        <v>1946</v>
      </c>
      <c r="M12" s="22">
        <v>504</v>
      </c>
      <c r="N12" s="22">
        <v>350</v>
      </c>
      <c r="O12" s="22">
        <v>274</v>
      </c>
      <c r="P12" s="22">
        <v>148</v>
      </c>
      <c r="Q12" s="22">
        <v>160</v>
      </c>
      <c r="R12" s="22">
        <v>293</v>
      </c>
      <c r="S12" s="22">
        <v>225</v>
      </c>
      <c r="T12" s="22">
        <v>498</v>
      </c>
      <c r="U12" s="22">
        <v>272</v>
      </c>
      <c r="V12" s="22">
        <v>608</v>
      </c>
      <c r="W12" s="22">
        <v>588</v>
      </c>
      <c r="X12" s="22">
        <v>364</v>
      </c>
      <c r="Y12" s="22">
        <v>598</v>
      </c>
      <c r="Z12" s="22">
        <v>448</v>
      </c>
      <c r="AA12" s="22">
        <v>643</v>
      </c>
      <c r="AB12" s="22">
        <v>397</v>
      </c>
      <c r="AC12" s="22">
        <v>480</v>
      </c>
      <c r="AD12" s="22">
        <v>729</v>
      </c>
      <c r="AE12" s="22">
        <v>247</v>
      </c>
      <c r="AF12" s="18"/>
      <c r="AG12" s="18"/>
      <c r="AH12" s="18"/>
      <c r="AI12" s="18"/>
      <c r="AJ12" s="18"/>
      <c r="AK12" s="18">
        <f t="shared" si="0"/>
        <v>17764</v>
      </c>
    </row>
    <row r="13" spans="1:37" x14ac:dyDescent="0.3">
      <c r="A13" s="16" t="s">
        <v>21</v>
      </c>
      <c r="B13" s="17">
        <v>44424</v>
      </c>
      <c r="C13" s="22">
        <v>870</v>
      </c>
      <c r="D13" s="22">
        <v>792</v>
      </c>
      <c r="E13" s="19">
        <v>383</v>
      </c>
      <c r="F13" s="19">
        <v>934</v>
      </c>
      <c r="G13" s="19"/>
      <c r="H13" s="19">
        <v>686</v>
      </c>
      <c r="I13" s="19">
        <v>1055</v>
      </c>
      <c r="J13" s="19">
        <v>1108</v>
      </c>
      <c r="K13" s="19">
        <v>327</v>
      </c>
      <c r="L13" s="19">
        <v>1287</v>
      </c>
      <c r="M13" s="19">
        <v>661</v>
      </c>
      <c r="N13" s="19">
        <v>278</v>
      </c>
      <c r="O13" s="19">
        <v>445</v>
      </c>
      <c r="P13" s="19">
        <v>167</v>
      </c>
      <c r="Q13" s="19">
        <v>147</v>
      </c>
      <c r="R13" s="19">
        <v>415</v>
      </c>
      <c r="S13" s="19">
        <v>143</v>
      </c>
      <c r="T13" s="19">
        <v>718</v>
      </c>
      <c r="U13" s="19">
        <v>263</v>
      </c>
      <c r="V13" s="19">
        <v>662</v>
      </c>
      <c r="W13" s="19">
        <v>609</v>
      </c>
      <c r="X13" s="19">
        <v>407</v>
      </c>
      <c r="Y13" s="19">
        <v>623</v>
      </c>
      <c r="Z13" s="19">
        <v>401</v>
      </c>
      <c r="AA13" s="19">
        <v>722</v>
      </c>
      <c r="AB13" s="19">
        <v>384</v>
      </c>
      <c r="AC13" s="19">
        <v>480</v>
      </c>
      <c r="AD13" s="19">
        <v>669</v>
      </c>
      <c r="AE13" s="19">
        <v>168</v>
      </c>
      <c r="AF13" s="19"/>
      <c r="AG13" s="19"/>
      <c r="AH13" s="19"/>
      <c r="AI13" s="18"/>
      <c r="AJ13" s="18"/>
      <c r="AK13" s="18">
        <f t="shared" si="0"/>
        <v>15804</v>
      </c>
    </row>
    <row r="14" spans="1:37" x14ac:dyDescent="0.3">
      <c r="A14" s="16" t="s">
        <v>22</v>
      </c>
      <c r="B14" s="17">
        <v>44425</v>
      </c>
      <c r="C14" s="22">
        <v>926</v>
      </c>
      <c r="D14" s="22">
        <v>944</v>
      </c>
      <c r="E14" s="19">
        <v>349</v>
      </c>
      <c r="F14" s="19">
        <v>1026</v>
      </c>
      <c r="G14" s="19"/>
      <c r="H14" s="19">
        <v>695</v>
      </c>
      <c r="I14" s="19">
        <v>1115</v>
      </c>
      <c r="J14" s="19">
        <v>846</v>
      </c>
      <c r="K14" s="19">
        <v>304</v>
      </c>
      <c r="L14" s="19">
        <v>913</v>
      </c>
      <c r="M14" s="19">
        <v>447</v>
      </c>
      <c r="N14" s="19">
        <v>297</v>
      </c>
      <c r="O14" s="19">
        <v>342</v>
      </c>
      <c r="P14" s="19">
        <v>181</v>
      </c>
      <c r="Q14" s="19">
        <v>92</v>
      </c>
      <c r="R14" s="19">
        <v>271</v>
      </c>
      <c r="S14" s="19">
        <v>129</v>
      </c>
      <c r="T14" s="19">
        <v>571</v>
      </c>
      <c r="U14" s="19">
        <v>300</v>
      </c>
      <c r="V14" s="19">
        <v>625</v>
      </c>
      <c r="W14" s="19">
        <v>715</v>
      </c>
      <c r="X14" s="19">
        <v>417</v>
      </c>
      <c r="Y14" s="19">
        <v>539</v>
      </c>
      <c r="Z14" s="19">
        <v>455</v>
      </c>
      <c r="AA14" s="19">
        <v>683</v>
      </c>
      <c r="AB14" s="19">
        <v>412</v>
      </c>
      <c r="AC14" s="19">
        <v>484</v>
      </c>
      <c r="AD14" s="19">
        <v>725</v>
      </c>
      <c r="AE14" s="19">
        <v>169</v>
      </c>
      <c r="AF14" s="19"/>
      <c r="AG14" s="19"/>
      <c r="AH14" s="19"/>
      <c r="AI14" s="18"/>
      <c r="AJ14" s="18"/>
      <c r="AK14" s="18">
        <f t="shared" si="0"/>
        <v>14972</v>
      </c>
    </row>
    <row r="15" spans="1:37" x14ac:dyDescent="0.3">
      <c r="A15" s="16" t="s">
        <v>23</v>
      </c>
      <c r="B15" s="17">
        <v>44426</v>
      </c>
      <c r="C15" s="22">
        <v>901</v>
      </c>
      <c r="D15" s="22">
        <v>1007</v>
      </c>
      <c r="E15" s="19">
        <v>398</v>
      </c>
      <c r="F15" s="19">
        <v>945</v>
      </c>
      <c r="G15" s="19"/>
      <c r="H15" s="19">
        <v>601</v>
      </c>
      <c r="I15" s="19">
        <v>1042</v>
      </c>
      <c r="J15" s="19">
        <v>762</v>
      </c>
      <c r="K15" s="19">
        <v>229</v>
      </c>
      <c r="L15" s="19">
        <v>794</v>
      </c>
      <c r="M15" s="19">
        <v>406</v>
      </c>
      <c r="N15" s="19">
        <v>291</v>
      </c>
      <c r="O15" s="19">
        <v>312</v>
      </c>
      <c r="P15" s="19">
        <v>162</v>
      </c>
      <c r="Q15" s="19">
        <v>111</v>
      </c>
      <c r="R15" s="19">
        <v>302</v>
      </c>
      <c r="S15" s="19">
        <v>116</v>
      </c>
      <c r="T15" s="19">
        <v>607</v>
      </c>
      <c r="U15" s="19">
        <v>294</v>
      </c>
      <c r="V15" s="19">
        <v>612</v>
      </c>
      <c r="W15" s="19">
        <v>630</v>
      </c>
      <c r="X15" s="19">
        <v>428</v>
      </c>
      <c r="Y15" s="19">
        <v>572</v>
      </c>
      <c r="Z15" s="19">
        <v>413</v>
      </c>
      <c r="AA15" s="19">
        <v>600</v>
      </c>
      <c r="AB15" s="19">
        <v>358</v>
      </c>
      <c r="AC15" s="19">
        <v>438</v>
      </c>
      <c r="AD15" s="19">
        <v>576</v>
      </c>
      <c r="AE15" s="19">
        <v>180</v>
      </c>
      <c r="AF15" s="19"/>
      <c r="AG15" s="19"/>
      <c r="AH15" s="19"/>
      <c r="AI15" s="18"/>
      <c r="AJ15" s="18"/>
      <c r="AK15" s="18">
        <f t="shared" si="0"/>
        <v>14087</v>
      </c>
    </row>
    <row r="16" spans="1:37" x14ac:dyDescent="0.3">
      <c r="A16" s="16" t="s">
        <v>24</v>
      </c>
      <c r="B16" s="17">
        <v>44427</v>
      </c>
      <c r="C16" s="22">
        <v>841</v>
      </c>
      <c r="D16" s="22">
        <v>930</v>
      </c>
      <c r="E16" s="19">
        <v>438</v>
      </c>
      <c r="F16" s="19">
        <v>1005</v>
      </c>
      <c r="G16" s="19"/>
      <c r="H16" s="19">
        <v>610</v>
      </c>
      <c r="I16" s="19">
        <v>1084</v>
      </c>
      <c r="J16" s="19">
        <v>817</v>
      </c>
      <c r="K16" s="19">
        <v>319</v>
      </c>
      <c r="L16" s="19">
        <v>856</v>
      </c>
      <c r="M16" s="19">
        <v>505</v>
      </c>
      <c r="N16" s="19">
        <v>302</v>
      </c>
      <c r="O16" s="19">
        <v>286</v>
      </c>
      <c r="P16" s="19">
        <v>163</v>
      </c>
      <c r="Q16" s="19">
        <v>130</v>
      </c>
      <c r="R16" s="19">
        <v>368</v>
      </c>
      <c r="S16" s="19">
        <v>103</v>
      </c>
      <c r="T16" s="19">
        <v>547</v>
      </c>
      <c r="U16" s="19">
        <v>314</v>
      </c>
      <c r="V16" s="19">
        <v>593</v>
      </c>
      <c r="W16" s="19">
        <v>556</v>
      </c>
      <c r="X16" s="19">
        <v>368</v>
      </c>
      <c r="Y16" s="19">
        <v>533</v>
      </c>
      <c r="Z16" s="19">
        <v>458</v>
      </c>
      <c r="AA16" s="19">
        <v>573</v>
      </c>
      <c r="AB16" s="19">
        <v>342</v>
      </c>
      <c r="AC16" s="19">
        <v>416</v>
      </c>
      <c r="AD16" s="19">
        <v>595</v>
      </c>
      <c r="AE16" s="19">
        <v>207</v>
      </c>
      <c r="AF16" s="19"/>
      <c r="AG16" s="19"/>
      <c r="AH16" s="19"/>
      <c r="AI16" s="18"/>
      <c r="AJ16" s="18"/>
      <c r="AK16" s="18">
        <f t="shared" si="0"/>
        <v>14259</v>
      </c>
    </row>
    <row r="17" spans="1:37" x14ac:dyDescent="0.3">
      <c r="A17" s="16" t="s">
        <v>25</v>
      </c>
      <c r="B17" s="17">
        <v>44428</v>
      </c>
      <c r="C17" s="22">
        <v>1017</v>
      </c>
      <c r="D17" s="22">
        <v>1192</v>
      </c>
      <c r="E17" s="19">
        <v>472</v>
      </c>
      <c r="F17" s="19">
        <v>1109</v>
      </c>
      <c r="G17" s="19"/>
      <c r="H17" s="19">
        <v>694</v>
      </c>
      <c r="I17" s="19">
        <v>1317</v>
      </c>
      <c r="J17" s="19">
        <v>1097</v>
      </c>
      <c r="K17" s="19">
        <v>276</v>
      </c>
      <c r="L17" s="19">
        <v>1211</v>
      </c>
      <c r="M17" s="19">
        <v>603</v>
      </c>
      <c r="N17" s="19">
        <v>328</v>
      </c>
      <c r="O17" s="19">
        <v>304</v>
      </c>
      <c r="P17" s="19">
        <v>176</v>
      </c>
      <c r="Q17" s="19">
        <v>109</v>
      </c>
      <c r="R17" s="19">
        <v>373</v>
      </c>
      <c r="S17" s="19">
        <v>166</v>
      </c>
      <c r="T17" s="19">
        <v>607</v>
      </c>
      <c r="U17" s="18">
        <v>279</v>
      </c>
      <c r="V17" s="18">
        <v>552</v>
      </c>
      <c r="W17" s="18">
        <v>658</v>
      </c>
      <c r="X17" s="18">
        <v>490</v>
      </c>
      <c r="Y17" s="18">
        <v>598</v>
      </c>
      <c r="Z17" s="18">
        <v>431</v>
      </c>
      <c r="AA17" s="18">
        <v>555</v>
      </c>
      <c r="AB17" s="19">
        <v>319</v>
      </c>
      <c r="AC17" s="19">
        <v>508</v>
      </c>
      <c r="AD17" s="19">
        <v>656</v>
      </c>
      <c r="AE17" s="19">
        <v>224</v>
      </c>
      <c r="AF17" s="18"/>
      <c r="AG17" s="18"/>
      <c r="AH17" s="18"/>
      <c r="AI17" s="18"/>
      <c r="AJ17" s="18"/>
      <c r="AK17" s="18">
        <f t="shared" si="0"/>
        <v>16321</v>
      </c>
    </row>
    <row r="18" spans="1:37" x14ac:dyDescent="0.3">
      <c r="A18" s="16" t="s">
        <v>21</v>
      </c>
      <c r="B18" s="17">
        <v>44431</v>
      </c>
      <c r="C18" s="22">
        <v>525</v>
      </c>
      <c r="D18" s="19">
        <v>601</v>
      </c>
      <c r="E18" s="19">
        <v>276</v>
      </c>
      <c r="F18" s="22">
        <v>590</v>
      </c>
      <c r="G18" s="22"/>
      <c r="H18" s="19">
        <v>420</v>
      </c>
      <c r="I18" s="19">
        <v>639</v>
      </c>
      <c r="J18" s="19">
        <v>303</v>
      </c>
      <c r="K18" s="19">
        <v>123</v>
      </c>
      <c r="L18" s="19">
        <v>297</v>
      </c>
      <c r="M18" s="19">
        <v>314</v>
      </c>
      <c r="N18" s="19">
        <v>166</v>
      </c>
      <c r="O18" s="19">
        <v>164</v>
      </c>
      <c r="P18" s="19">
        <v>78</v>
      </c>
      <c r="Q18" s="19">
        <v>73</v>
      </c>
      <c r="R18" s="19">
        <v>216</v>
      </c>
      <c r="S18" s="19">
        <v>95</v>
      </c>
      <c r="T18" s="19">
        <v>317</v>
      </c>
      <c r="U18" s="19">
        <v>199</v>
      </c>
      <c r="V18" s="19">
        <v>472</v>
      </c>
      <c r="W18" s="19">
        <v>396</v>
      </c>
      <c r="X18" s="19">
        <v>225</v>
      </c>
      <c r="Y18" s="19">
        <v>329</v>
      </c>
      <c r="Z18" s="19">
        <v>245</v>
      </c>
      <c r="AA18" s="19">
        <v>295</v>
      </c>
      <c r="AB18" s="19">
        <v>196</v>
      </c>
      <c r="AC18" s="19">
        <v>230</v>
      </c>
      <c r="AD18" s="19">
        <v>361</v>
      </c>
      <c r="AE18" s="19">
        <v>99</v>
      </c>
      <c r="AF18" s="19">
        <v>108</v>
      </c>
      <c r="AG18" s="19">
        <v>177</v>
      </c>
      <c r="AH18" s="19">
        <v>264</v>
      </c>
      <c r="AI18" s="19"/>
      <c r="AJ18" s="19"/>
      <c r="AK18" s="18">
        <f t="shared" si="0"/>
        <v>8793</v>
      </c>
    </row>
    <row r="19" spans="1:37" x14ac:dyDescent="0.3">
      <c r="A19" s="16" t="s">
        <v>22</v>
      </c>
      <c r="B19" s="17">
        <v>44432</v>
      </c>
      <c r="C19" s="22">
        <v>1087</v>
      </c>
      <c r="D19" s="19">
        <v>1239</v>
      </c>
      <c r="E19" s="19">
        <v>502</v>
      </c>
      <c r="F19" s="22">
        <v>1137</v>
      </c>
      <c r="G19" s="22"/>
      <c r="H19" s="19">
        <v>853</v>
      </c>
      <c r="I19" s="19">
        <v>1184</v>
      </c>
      <c r="J19" s="19">
        <v>1761</v>
      </c>
      <c r="K19" s="19">
        <v>406</v>
      </c>
      <c r="L19" s="19">
        <v>1784</v>
      </c>
      <c r="M19" s="19">
        <v>610</v>
      </c>
      <c r="N19" s="19">
        <v>360</v>
      </c>
      <c r="O19" s="19">
        <v>408</v>
      </c>
      <c r="P19" s="19">
        <v>156</v>
      </c>
      <c r="Q19" s="19">
        <v>179</v>
      </c>
      <c r="R19" s="19">
        <v>420</v>
      </c>
      <c r="S19" s="19">
        <v>152</v>
      </c>
      <c r="T19" s="19">
        <v>657</v>
      </c>
      <c r="U19" s="19">
        <v>301</v>
      </c>
      <c r="V19" s="19">
        <v>705</v>
      </c>
      <c r="W19" s="19">
        <v>727</v>
      </c>
      <c r="X19" s="19">
        <v>415</v>
      </c>
      <c r="Y19" s="19">
        <v>618</v>
      </c>
      <c r="Z19" s="19">
        <v>508</v>
      </c>
      <c r="AA19" s="19">
        <v>701</v>
      </c>
      <c r="AB19" s="19">
        <v>378</v>
      </c>
      <c r="AC19" s="19">
        <v>520</v>
      </c>
      <c r="AD19" s="19">
        <v>743</v>
      </c>
      <c r="AE19" s="19">
        <v>230</v>
      </c>
      <c r="AF19" s="19">
        <v>206</v>
      </c>
      <c r="AG19" s="19">
        <v>361</v>
      </c>
      <c r="AH19" s="19">
        <v>783</v>
      </c>
      <c r="AI19" s="19"/>
      <c r="AJ19" s="19"/>
      <c r="AK19" s="18">
        <f t="shared" si="0"/>
        <v>20091</v>
      </c>
    </row>
    <row r="20" spans="1:37" x14ac:dyDescent="0.3">
      <c r="A20" s="16" t="s">
        <v>23</v>
      </c>
      <c r="B20" s="17">
        <v>44433</v>
      </c>
      <c r="C20" s="22">
        <v>1053</v>
      </c>
      <c r="D20" s="19">
        <v>1134</v>
      </c>
      <c r="E20" s="19">
        <v>451</v>
      </c>
      <c r="F20" s="22">
        <v>1179</v>
      </c>
      <c r="G20" s="22"/>
      <c r="H20" s="19">
        <v>695</v>
      </c>
      <c r="I20" s="19">
        <v>1294</v>
      </c>
      <c r="J20" s="19">
        <v>1803</v>
      </c>
      <c r="K20" s="19">
        <v>383</v>
      </c>
      <c r="L20" s="19">
        <v>1860</v>
      </c>
      <c r="M20" s="19">
        <v>498</v>
      </c>
      <c r="N20" s="19">
        <v>304</v>
      </c>
      <c r="O20" s="19">
        <v>411</v>
      </c>
      <c r="P20" s="19">
        <v>170</v>
      </c>
      <c r="Q20" s="19">
        <v>114</v>
      </c>
      <c r="R20" s="19">
        <v>338</v>
      </c>
      <c r="S20" s="19">
        <v>184</v>
      </c>
      <c r="T20" s="19">
        <v>768</v>
      </c>
      <c r="U20" s="19">
        <v>318</v>
      </c>
      <c r="V20" s="19">
        <v>681</v>
      </c>
      <c r="W20" s="19">
        <v>592</v>
      </c>
      <c r="X20" s="19">
        <v>482</v>
      </c>
      <c r="Y20" s="19">
        <v>667</v>
      </c>
      <c r="Z20" s="19">
        <v>432</v>
      </c>
      <c r="AA20" s="19">
        <v>625</v>
      </c>
      <c r="AB20" s="19">
        <v>364</v>
      </c>
      <c r="AC20" s="19">
        <v>547</v>
      </c>
      <c r="AD20" s="19">
        <v>765</v>
      </c>
      <c r="AE20" s="19">
        <v>244</v>
      </c>
      <c r="AF20" s="19">
        <v>182</v>
      </c>
      <c r="AG20" s="19">
        <v>240</v>
      </c>
      <c r="AH20" s="19">
        <v>435</v>
      </c>
      <c r="AI20" s="19"/>
      <c r="AJ20" s="19"/>
      <c r="AK20" s="18">
        <f t="shared" si="0"/>
        <v>19213</v>
      </c>
    </row>
    <row r="21" spans="1:37" x14ac:dyDescent="0.3">
      <c r="A21" s="16" t="s">
        <v>24</v>
      </c>
      <c r="B21" s="17">
        <v>44434</v>
      </c>
      <c r="C21" s="22">
        <v>980</v>
      </c>
      <c r="D21" s="19">
        <v>1097</v>
      </c>
      <c r="E21" s="19">
        <v>398</v>
      </c>
      <c r="F21" s="22">
        <v>1028</v>
      </c>
      <c r="G21" s="22"/>
      <c r="H21" s="19">
        <v>690</v>
      </c>
      <c r="I21" s="19">
        <v>1167</v>
      </c>
      <c r="J21" s="19">
        <v>1462</v>
      </c>
      <c r="K21" s="19">
        <v>262</v>
      </c>
      <c r="L21" s="19">
        <v>1532</v>
      </c>
      <c r="M21" s="19">
        <v>562</v>
      </c>
      <c r="N21" s="19">
        <v>349</v>
      </c>
      <c r="O21" s="19">
        <v>344</v>
      </c>
      <c r="P21" s="19">
        <v>136</v>
      </c>
      <c r="Q21" s="19">
        <v>108</v>
      </c>
      <c r="R21" s="19">
        <v>268</v>
      </c>
      <c r="S21" s="19">
        <v>128</v>
      </c>
      <c r="T21" s="19">
        <v>591</v>
      </c>
      <c r="U21" s="19">
        <v>296</v>
      </c>
      <c r="V21" s="19">
        <v>667</v>
      </c>
      <c r="W21" s="19">
        <v>513</v>
      </c>
      <c r="X21" s="19">
        <v>417</v>
      </c>
      <c r="Y21" s="19">
        <v>877</v>
      </c>
      <c r="Z21" s="19">
        <v>528</v>
      </c>
      <c r="AA21" s="19">
        <v>654</v>
      </c>
      <c r="AB21" s="19">
        <v>345</v>
      </c>
      <c r="AC21" s="19">
        <v>459</v>
      </c>
      <c r="AD21" s="19">
        <v>670</v>
      </c>
      <c r="AE21" s="19">
        <v>192</v>
      </c>
      <c r="AF21" s="19">
        <v>116</v>
      </c>
      <c r="AG21" s="19">
        <v>382</v>
      </c>
      <c r="AH21" s="19">
        <v>400</v>
      </c>
      <c r="AI21" s="19"/>
      <c r="AJ21" s="19"/>
      <c r="AK21" s="18">
        <f t="shared" si="0"/>
        <v>17618</v>
      </c>
    </row>
    <row r="22" spans="1:37" x14ac:dyDescent="0.3">
      <c r="A22" s="16" t="s">
        <v>25</v>
      </c>
      <c r="B22" s="17">
        <v>44435</v>
      </c>
      <c r="C22" s="22">
        <v>839</v>
      </c>
      <c r="D22" s="19">
        <v>961</v>
      </c>
      <c r="E22" s="19">
        <v>357</v>
      </c>
      <c r="F22" s="22">
        <v>932</v>
      </c>
      <c r="G22" s="22"/>
      <c r="H22" s="19">
        <v>575</v>
      </c>
      <c r="I22" s="19">
        <v>1040</v>
      </c>
      <c r="J22" s="19">
        <v>1301</v>
      </c>
      <c r="K22" s="19">
        <v>243</v>
      </c>
      <c r="L22" s="19">
        <v>1262</v>
      </c>
      <c r="M22" s="19">
        <v>459</v>
      </c>
      <c r="N22" s="19">
        <v>215</v>
      </c>
      <c r="O22" s="19">
        <v>256</v>
      </c>
      <c r="P22" s="19">
        <v>152</v>
      </c>
      <c r="Q22" s="19">
        <v>117</v>
      </c>
      <c r="R22" s="19">
        <v>238</v>
      </c>
      <c r="S22" s="19">
        <v>147</v>
      </c>
      <c r="T22" s="19">
        <v>425</v>
      </c>
      <c r="U22" s="19">
        <v>229</v>
      </c>
      <c r="V22" s="19">
        <v>777</v>
      </c>
      <c r="W22" s="19">
        <v>526</v>
      </c>
      <c r="X22" s="19">
        <v>332</v>
      </c>
      <c r="Y22" s="19">
        <v>548</v>
      </c>
      <c r="Z22" s="19">
        <v>378</v>
      </c>
      <c r="AA22" s="19">
        <v>508</v>
      </c>
      <c r="AB22" s="19">
        <v>288</v>
      </c>
      <c r="AC22" s="19">
        <v>436</v>
      </c>
      <c r="AD22" s="19">
        <v>579</v>
      </c>
      <c r="AE22" s="19">
        <v>193</v>
      </c>
      <c r="AF22" s="19">
        <v>165</v>
      </c>
      <c r="AG22" s="19">
        <v>208</v>
      </c>
      <c r="AH22" s="19">
        <v>293</v>
      </c>
      <c r="AI22" s="19"/>
      <c r="AJ22" s="19"/>
      <c r="AK22" s="18">
        <f t="shared" si="0"/>
        <v>14979</v>
      </c>
    </row>
    <row r="23" spans="1:37" x14ac:dyDescent="0.3">
      <c r="A23" s="16" t="s">
        <v>21</v>
      </c>
      <c r="B23" s="17">
        <v>44438</v>
      </c>
      <c r="C23" s="22">
        <v>674</v>
      </c>
      <c r="D23" s="19">
        <v>898</v>
      </c>
      <c r="E23" s="19">
        <v>368</v>
      </c>
      <c r="F23" s="19">
        <v>907</v>
      </c>
      <c r="G23" s="22"/>
      <c r="H23" s="19">
        <v>543</v>
      </c>
      <c r="I23" s="19">
        <v>989</v>
      </c>
      <c r="J23" s="19">
        <v>654</v>
      </c>
      <c r="K23" s="19">
        <v>213</v>
      </c>
      <c r="L23" s="19">
        <v>657</v>
      </c>
      <c r="M23" s="19">
        <v>401</v>
      </c>
      <c r="N23" s="19">
        <v>258</v>
      </c>
      <c r="O23" s="19">
        <v>202</v>
      </c>
      <c r="P23" s="19">
        <v>143</v>
      </c>
      <c r="Q23" s="19">
        <v>79</v>
      </c>
      <c r="R23" s="19">
        <v>204</v>
      </c>
      <c r="S23" s="19">
        <v>56</v>
      </c>
      <c r="T23" s="19">
        <v>457</v>
      </c>
      <c r="U23" s="19">
        <v>230</v>
      </c>
      <c r="V23" s="19">
        <v>561</v>
      </c>
      <c r="W23" s="19">
        <v>537</v>
      </c>
      <c r="X23" s="19">
        <v>338</v>
      </c>
      <c r="Y23" s="19">
        <v>436</v>
      </c>
      <c r="Z23" s="19">
        <v>394</v>
      </c>
      <c r="AA23" s="19">
        <v>514</v>
      </c>
      <c r="AB23" s="19">
        <v>284</v>
      </c>
      <c r="AC23" s="19">
        <v>335</v>
      </c>
      <c r="AD23" s="19">
        <v>596</v>
      </c>
      <c r="AE23" s="19">
        <v>188</v>
      </c>
      <c r="AF23" s="19">
        <v>173</v>
      </c>
      <c r="AG23" s="19">
        <v>203</v>
      </c>
      <c r="AH23" s="19">
        <v>286</v>
      </c>
      <c r="AI23" s="19"/>
      <c r="AJ23" s="19"/>
      <c r="AK23" s="18">
        <f t="shared" si="0"/>
        <v>12778</v>
      </c>
    </row>
    <row r="24" spans="1:37" x14ac:dyDescent="0.3">
      <c r="A24" s="16" t="s">
        <v>22</v>
      </c>
      <c r="B24" s="17">
        <v>44439</v>
      </c>
      <c r="C24" s="22">
        <v>882</v>
      </c>
      <c r="D24" s="19">
        <v>1145</v>
      </c>
      <c r="E24" s="19">
        <v>384</v>
      </c>
      <c r="F24" s="19">
        <v>1025</v>
      </c>
      <c r="G24" s="22"/>
      <c r="H24" s="19">
        <v>718</v>
      </c>
      <c r="I24" s="19">
        <v>1156</v>
      </c>
      <c r="J24" s="19">
        <v>1166</v>
      </c>
      <c r="K24" s="19">
        <v>335</v>
      </c>
      <c r="L24" s="19">
        <v>1267</v>
      </c>
      <c r="M24" s="19">
        <v>586</v>
      </c>
      <c r="N24" s="19">
        <v>281</v>
      </c>
      <c r="O24" s="19">
        <v>380</v>
      </c>
      <c r="P24" s="19">
        <v>161</v>
      </c>
      <c r="Q24" s="19">
        <v>110</v>
      </c>
      <c r="R24" s="19">
        <v>274</v>
      </c>
      <c r="S24" s="19">
        <v>82</v>
      </c>
      <c r="T24" s="19">
        <v>1086</v>
      </c>
      <c r="U24" s="19">
        <v>296</v>
      </c>
      <c r="V24" s="19">
        <v>1088</v>
      </c>
      <c r="W24" s="19">
        <v>692</v>
      </c>
      <c r="X24" s="19">
        <v>428</v>
      </c>
      <c r="Y24" s="19">
        <v>586</v>
      </c>
      <c r="Z24" s="19">
        <v>437</v>
      </c>
      <c r="AA24" s="19">
        <v>759</v>
      </c>
      <c r="AB24" s="19">
        <v>429</v>
      </c>
      <c r="AC24" s="19">
        <v>556</v>
      </c>
      <c r="AD24" s="19">
        <v>747</v>
      </c>
      <c r="AE24" s="19">
        <v>230</v>
      </c>
      <c r="AF24" s="19">
        <v>170</v>
      </c>
      <c r="AG24" s="19">
        <v>286</v>
      </c>
      <c r="AH24" s="19">
        <v>427</v>
      </c>
      <c r="AI24" s="19"/>
      <c r="AJ24" s="19"/>
      <c r="AK24" s="18">
        <f t="shared" si="0"/>
        <v>18169</v>
      </c>
    </row>
    <row r="25" spans="1:37" x14ac:dyDescent="0.3">
      <c r="A25" s="88" t="s">
        <v>27</v>
      </c>
      <c r="B25" s="88"/>
      <c r="C25" s="24">
        <f t="shared" ref="C25:AK25" si="1">SUM(C3:C24)</f>
        <v>20745</v>
      </c>
      <c r="D25" s="24">
        <f t="shared" si="1"/>
        <v>23426</v>
      </c>
      <c r="E25" s="24">
        <f t="shared" si="1"/>
        <v>8871</v>
      </c>
      <c r="F25" s="24">
        <f t="shared" si="1"/>
        <v>22513</v>
      </c>
      <c r="G25" s="24">
        <f t="shared" si="1"/>
        <v>0</v>
      </c>
      <c r="H25" s="24">
        <f t="shared" si="1"/>
        <v>14779</v>
      </c>
      <c r="I25" s="24">
        <f t="shared" si="1"/>
        <v>24432</v>
      </c>
      <c r="J25" s="24">
        <f t="shared" si="1"/>
        <v>26026</v>
      </c>
      <c r="K25" s="24">
        <f t="shared" si="1"/>
        <v>6749</v>
      </c>
      <c r="L25" s="24">
        <f t="shared" si="1"/>
        <v>27081</v>
      </c>
      <c r="M25" s="24">
        <f t="shared" si="1"/>
        <v>11313</v>
      </c>
      <c r="N25" s="24">
        <f t="shared" si="1"/>
        <v>6704</v>
      </c>
      <c r="O25" s="24">
        <f t="shared" si="1"/>
        <v>7028</v>
      </c>
      <c r="P25" s="24">
        <f t="shared" si="1"/>
        <v>3408</v>
      </c>
      <c r="Q25" s="24">
        <f t="shared" si="1"/>
        <v>2872</v>
      </c>
      <c r="R25" s="24">
        <f t="shared" si="1"/>
        <v>7038</v>
      </c>
      <c r="S25" s="24">
        <f t="shared" si="1"/>
        <v>2854</v>
      </c>
      <c r="T25" s="24">
        <f t="shared" si="1"/>
        <v>14213</v>
      </c>
      <c r="U25" s="24">
        <f t="shared" si="1"/>
        <v>6335</v>
      </c>
      <c r="V25" s="24">
        <f t="shared" si="1"/>
        <v>14494</v>
      </c>
      <c r="W25" s="24">
        <f t="shared" si="1"/>
        <v>13272</v>
      </c>
      <c r="X25" s="24">
        <f t="shared" si="1"/>
        <v>8999</v>
      </c>
      <c r="Y25" s="24">
        <f t="shared" si="1"/>
        <v>12861</v>
      </c>
      <c r="Z25" s="24">
        <f t="shared" si="1"/>
        <v>9396</v>
      </c>
      <c r="AA25" s="24">
        <f t="shared" si="1"/>
        <v>13623</v>
      </c>
      <c r="AB25" s="24">
        <f t="shared" si="1"/>
        <v>7986</v>
      </c>
      <c r="AC25" s="24">
        <f t="shared" si="1"/>
        <v>10103</v>
      </c>
      <c r="AD25" s="24">
        <f t="shared" si="1"/>
        <v>15273</v>
      </c>
      <c r="AE25" s="24">
        <f t="shared" si="1"/>
        <v>4389</v>
      </c>
      <c r="AF25" s="24">
        <f t="shared" si="1"/>
        <v>1120</v>
      </c>
      <c r="AG25" s="24">
        <f t="shared" si="1"/>
        <v>1857</v>
      </c>
      <c r="AH25" s="24">
        <f t="shared" si="1"/>
        <v>2888</v>
      </c>
      <c r="AI25" s="24">
        <f t="shared" si="1"/>
        <v>0</v>
      </c>
      <c r="AJ25" s="24">
        <f t="shared" si="1"/>
        <v>0</v>
      </c>
      <c r="AK25" s="24">
        <f t="shared" si="1"/>
        <v>352648</v>
      </c>
    </row>
    <row r="28" spans="1:37" s="3" customFormat="1" ht="15" customHeight="1" x14ac:dyDescent="0.3">
      <c r="A28" s="89" t="s">
        <v>88</v>
      </c>
      <c r="B28" s="89"/>
      <c r="C28" s="90" t="s">
        <v>71</v>
      </c>
      <c r="D28" s="90"/>
      <c r="E28" s="90"/>
      <c r="F28" s="90"/>
      <c r="G28" s="90"/>
      <c r="H28" s="90"/>
      <c r="I28" s="90"/>
      <c r="J28" s="91" t="s">
        <v>2</v>
      </c>
      <c r="K28" s="92"/>
      <c r="L28" s="92"/>
      <c r="M28" s="93" t="s">
        <v>3</v>
      </c>
      <c r="N28" s="92"/>
      <c r="O28" s="92"/>
      <c r="P28" s="92"/>
      <c r="Q28" s="92"/>
      <c r="R28" s="92"/>
      <c r="S28" s="5" t="s">
        <v>75</v>
      </c>
      <c r="T28" s="96" t="s">
        <v>4</v>
      </c>
      <c r="U28" s="92"/>
      <c r="V28" s="92"/>
      <c r="W28" s="92"/>
      <c r="X28" s="92"/>
      <c r="Y28" s="92"/>
      <c r="Z28" s="6" t="s">
        <v>75</v>
      </c>
      <c r="AA28" s="97" t="s">
        <v>5</v>
      </c>
      <c r="AB28" s="92"/>
      <c r="AC28" s="92"/>
      <c r="AD28" s="92"/>
      <c r="AE28" s="7" t="s">
        <v>75</v>
      </c>
      <c r="AF28" s="98" t="s">
        <v>6</v>
      </c>
      <c r="AG28" s="92"/>
      <c r="AH28" s="92"/>
      <c r="AI28" s="95" t="s">
        <v>76</v>
      </c>
      <c r="AJ28" s="92"/>
      <c r="AK28" s="94" t="s">
        <v>7</v>
      </c>
    </row>
    <row r="29" spans="1:37" s="4" customFormat="1" ht="43.2" x14ac:dyDescent="0.3">
      <c r="A29" s="8" t="s">
        <v>0</v>
      </c>
      <c r="B29" s="8" t="s">
        <v>1</v>
      </c>
      <c r="C29" s="9" t="s">
        <v>72</v>
      </c>
      <c r="D29" s="9" t="s">
        <v>73</v>
      </c>
      <c r="E29" s="9" t="s">
        <v>9</v>
      </c>
      <c r="F29" s="9" t="s">
        <v>10</v>
      </c>
      <c r="G29" s="9" t="s">
        <v>11</v>
      </c>
      <c r="H29" s="9" t="s">
        <v>12</v>
      </c>
      <c r="I29" s="9" t="s">
        <v>13</v>
      </c>
      <c r="J29" s="10" t="s">
        <v>72</v>
      </c>
      <c r="K29" s="10" t="s">
        <v>74</v>
      </c>
      <c r="L29" s="10" t="s">
        <v>2</v>
      </c>
      <c r="M29" s="11" t="s">
        <v>72</v>
      </c>
      <c r="N29" s="11" t="s">
        <v>73</v>
      </c>
      <c r="O29" s="11" t="s">
        <v>77</v>
      </c>
      <c r="P29" s="11" t="s">
        <v>78</v>
      </c>
      <c r="Q29" s="11" t="s">
        <v>74</v>
      </c>
      <c r="R29" s="11" t="s">
        <v>67</v>
      </c>
      <c r="S29" s="11" t="s">
        <v>14</v>
      </c>
      <c r="T29" s="12" t="s">
        <v>72</v>
      </c>
      <c r="U29" s="12" t="s">
        <v>15</v>
      </c>
      <c r="V29" s="12" t="s">
        <v>79</v>
      </c>
      <c r="W29" s="12" t="s">
        <v>16</v>
      </c>
      <c r="X29" s="12" t="s">
        <v>17</v>
      </c>
      <c r="Y29" s="12" t="s">
        <v>4</v>
      </c>
      <c r="Z29" s="12" t="s">
        <v>80</v>
      </c>
      <c r="AA29" s="13" t="s">
        <v>72</v>
      </c>
      <c r="AB29" s="13" t="s">
        <v>13</v>
      </c>
      <c r="AC29" s="13" t="s">
        <v>80</v>
      </c>
      <c r="AD29" s="13" t="s">
        <v>5</v>
      </c>
      <c r="AE29" s="13" t="s">
        <v>18</v>
      </c>
      <c r="AF29" s="14" t="s">
        <v>81</v>
      </c>
      <c r="AG29" s="14" t="s">
        <v>82</v>
      </c>
      <c r="AH29" s="14" t="s">
        <v>83</v>
      </c>
      <c r="AI29" s="15" t="s">
        <v>72</v>
      </c>
      <c r="AJ29" s="15" t="s">
        <v>84</v>
      </c>
      <c r="AK29" s="94"/>
    </row>
    <row r="30" spans="1:37" x14ac:dyDescent="0.3">
      <c r="A30" s="16" t="s">
        <v>20</v>
      </c>
      <c r="B30" s="17">
        <v>44409</v>
      </c>
      <c r="C30" s="18">
        <v>1228</v>
      </c>
      <c r="D30" s="18">
        <v>1592</v>
      </c>
      <c r="E30" s="18">
        <v>738</v>
      </c>
      <c r="F30" s="18">
        <v>1336</v>
      </c>
      <c r="G30" s="19"/>
      <c r="H30" s="18">
        <v>1095</v>
      </c>
      <c r="I30" s="25">
        <v>1211</v>
      </c>
      <c r="J30" s="25">
        <v>1180</v>
      </c>
      <c r="K30" s="18">
        <v>428</v>
      </c>
      <c r="L30" s="18">
        <v>1327</v>
      </c>
      <c r="M30" s="18">
        <v>674</v>
      </c>
      <c r="N30" s="18">
        <v>842</v>
      </c>
      <c r="O30" s="18">
        <v>458</v>
      </c>
      <c r="P30" s="18">
        <v>256</v>
      </c>
      <c r="Q30" s="18">
        <v>312</v>
      </c>
      <c r="R30" s="18">
        <v>658</v>
      </c>
      <c r="S30" s="18">
        <v>239</v>
      </c>
      <c r="T30" s="18">
        <v>910</v>
      </c>
      <c r="U30" s="18">
        <v>204</v>
      </c>
      <c r="V30" s="18">
        <v>463</v>
      </c>
      <c r="W30" s="18">
        <v>909</v>
      </c>
      <c r="X30" s="18">
        <v>681</v>
      </c>
      <c r="Y30" s="18">
        <v>755</v>
      </c>
      <c r="Z30" s="18">
        <v>625</v>
      </c>
      <c r="AA30" s="18">
        <v>762</v>
      </c>
      <c r="AB30" s="19">
        <v>351</v>
      </c>
      <c r="AC30" s="18">
        <v>539</v>
      </c>
      <c r="AD30" s="18">
        <v>617</v>
      </c>
      <c r="AE30" s="18">
        <v>253</v>
      </c>
      <c r="AF30" s="18"/>
      <c r="AG30" s="18"/>
      <c r="AH30" s="18"/>
      <c r="AI30" s="18">
        <v>485</v>
      </c>
      <c r="AJ30" s="18">
        <v>432</v>
      </c>
      <c r="AK30" s="18">
        <f t="shared" ref="AK30:AK38" si="2">SUM(C30:AJ30)</f>
        <v>21560</v>
      </c>
    </row>
    <row r="31" spans="1:37" x14ac:dyDescent="0.3">
      <c r="A31" s="16" t="s">
        <v>26</v>
      </c>
      <c r="B31" s="17">
        <v>44415</v>
      </c>
      <c r="C31" s="22">
        <v>1885</v>
      </c>
      <c r="D31" s="22">
        <v>2615</v>
      </c>
      <c r="E31" s="22">
        <v>667</v>
      </c>
      <c r="F31" s="22">
        <v>2319</v>
      </c>
      <c r="G31" s="22"/>
      <c r="H31" s="22">
        <v>1332</v>
      </c>
      <c r="I31" s="22">
        <v>2337</v>
      </c>
      <c r="J31" s="22">
        <v>2593</v>
      </c>
      <c r="K31" s="22">
        <v>559</v>
      </c>
      <c r="L31" s="18">
        <v>2637</v>
      </c>
      <c r="M31" s="18">
        <v>1171</v>
      </c>
      <c r="N31" s="18">
        <v>1184</v>
      </c>
      <c r="O31" s="18">
        <v>617</v>
      </c>
      <c r="P31" s="18">
        <v>367</v>
      </c>
      <c r="Q31" s="18">
        <v>224</v>
      </c>
      <c r="R31" s="18">
        <v>919</v>
      </c>
      <c r="S31" s="18">
        <v>364</v>
      </c>
      <c r="T31" s="18">
        <v>1303</v>
      </c>
      <c r="U31" s="18">
        <v>313</v>
      </c>
      <c r="V31" s="18">
        <v>930</v>
      </c>
      <c r="W31" s="18">
        <v>1234</v>
      </c>
      <c r="X31" s="18">
        <v>950</v>
      </c>
      <c r="Y31" s="18">
        <v>1103</v>
      </c>
      <c r="Z31" s="18">
        <v>924</v>
      </c>
      <c r="AA31" s="18">
        <v>1197</v>
      </c>
      <c r="AB31" s="22">
        <v>371</v>
      </c>
      <c r="AC31" s="18">
        <v>884</v>
      </c>
      <c r="AD31" s="18">
        <v>966</v>
      </c>
      <c r="AE31" s="18">
        <v>338</v>
      </c>
      <c r="AF31" s="18"/>
      <c r="AG31" s="18"/>
      <c r="AH31" s="18"/>
      <c r="AI31" s="18">
        <v>737</v>
      </c>
      <c r="AJ31" s="18">
        <v>573</v>
      </c>
      <c r="AK31" s="18">
        <f t="shared" si="2"/>
        <v>33613</v>
      </c>
    </row>
    <row r="32" spans="1:37" x14ac:dyDescent="0.3">
      <c r="A32" s="16" t="s">
        <v>20</v>
      </c>
      <c r="B32" s="17">
        <v>44416</v>
      </c>
      <c r="C32" s="22">
        <v>1153</v>
      </c>
      <c r="D32" s="22">
        <v>1471</v>
      </c>
      <c r="E32" s="22">
        <v>581</v>
      </c>
      <c r="F32" s="22">
        <v>1189</v>
      </c>
      <c r="G32" s="22"/>
      <c r="H32" s="22">
        <v>736</v>
      </c>
      <c r="I32" s="22">
        <v>1109</v>
      </c>
      <c r="J32" s="22">
        <v>938</v>
      </c>
      <c r="K32" s="22">
        <v>237</v>
      </c>
      <c r="L32" s="18">
        <v>1084</v>
      </c>
      <c r="M32" s="18">
        <v>529</v>
      </c>
      <c r="N32" s="18">
        <v>428</v>
      </c>
      <c r="O32" s="18">
        <v>325</v>
      </c>
      <c r="P32" s="18">
        <v>184</v>
      </c>
      <c r="Q32" s="18">
        <v>111</v>
      </c>
      <c r="R32" s="18">
        <v>360</v>
      </c>
      <c r="S32" s="18">
        <v>236</v>
      </c>
      <c r="T32" s="18">
        <v>596</v>
      </c>
      <c r="U32" s="18">
        <v>170</v>
      </c>
      <c r="V32" s="18">
        <v>511</v>
      </c>
      <c r="W32" s="18">
        <v>913</v>
      </c>
      <c r="X32" s="18">
        <v>515</v>
      </c>
      <c r="Y32" s="18">
        <v>572</v>
      </c>
      <c r="Z32" s="18">
        <v>515</v>
      </c>
      <c r="AA32" s="18">
        <v>631</v>
      </c>
      <c r="AB32" s="22">
        <v>288</v>
      </c>
      <c r="AC32" s="18">
        <v>435</v>
      </c>
      <c r="AD32" s="18">
        <v>543</v>
      </c>
      <c r="AE32" s="18">
        <v>245</v>
      </c>
      <c r="AF32" s="18"/>
      <c r="AG32" s="18"/>
      <c r="AH32" s="18"/>
      <c r="AI32" s="18">
        <v>397</v>
      </c>
      <c r="AJ32" s="18">
        <v>353</v>
      </c>
      <c r="AK32" s="18">
        <f t="shared" si="2"/>
        <v>17355</v>
      </c>
    </row>
    <row r="33" spans="1:37" x14ac:dyDescent="0.3">
      <c r="A33" s="16" t="s">
        <v>26</v>
      </c>
      <c r="B33" s="17">
        <v>44422</v>
      </c>
      <c r="C33" s="22">
        <v>1652</v>
      </c>
      <c r="D33" s="22">
        <v>1924</v>
      </c>
      <c r="E33" s="22">
        <v>519</v>
      </c>
      <c r="F33" s="22">
        <v>2090</v>
      </c>
      <c r="G33" s="22"/>
      <c r="H33" s="22">
        <v>1466</v>
      </c>
      <c r="I33" s="22">
        <v>1778</v>
      </c>
      <c r="J33" s="22">
        <v>1511</v>
      </c>
      <c r="K33" s="22">
        <v>355</v>
      </c>
      <c r="L33" s="22">
        <v>1542</v>
      </c>
      <c r="M33" s="22">
        <v>812</v>
      </c>
      <c r="N33" s="22">
        <v>725</v>
      </c>
      <c r="O33" s="22">
        <v>399</v>
      </c>
      <c r="P33" s="22">
        <v>286</v>
      </c>
      <c r="Q33" s="22">
        <v>208</v>
      </c>
      <c r="R33" s="22">
        <v>690</v>
      </c>
      <c r="S33" s="22">
        <v>329</v>
      </c>
      <c r="T33" s="22">
        <v>1046</v>
      </c>
      <c r="U33" s="22">
        <v>258</v>
      </c>
      <c r="V33" s="22">
        <v>725</v>
      </c>
      <c r="W33" s="22">
        <v>962</v>
      </c>
      <c r="X33" s="22">
        <v>744</v>
      </c>
      <c r="Y33" s="22">
        <v>937</v>
      </c>
      <c r="Z33" s="22">
        <v>771</v>
      </c>
      <c r="AA33" s="22">
        <v>900</v>
      </c>
      <c r="AB33" s="22">
        <v>371</v>
      </c>
      <c r="AC33" s="22">
        <v>745</v>
      </c>
      <c r="AD33" s="22">
        <v>782</v>
      </c>
      <c r="AE33" s="22">
        <v>274</v>
      </c>
      <c r="AF33" s="18"/>
      <c r="AG33" s="18"/>
      <c r="AH33" s="18"/>
      <c r="AI33" s="18">
        <v>629</v>
      </c>
      <c r="AJ33" s="18">
        <v>366</v>
      </c>
      <c r="AK33" s="18">
        <f t="shared" si="2"/>
        <v>25796</v>
      </c>
    </row>
    <row r="34" spans="1:37" x14ac:dyDescent="0.3">
      <c r="A34" s="16" t="s">
        <v>20</v>
      </c>
      <c r="B34" s="17">
        <v>44423</v>
      </c>
      <c r="C34" s="22">
        <v>1829</v>
      </c>
      <c r="D34" s="22">
        <v>1659</v>
      </c>
      <c r="E34" s="22">
        <v>920</v>
      </c>
      <c r="F34" s="22">
        <v>1735</v>
      </c>
      <c r="G34" s="22"/>
      <c r="H34" s="22">
        <v>1373</v>
      </c>
      <c r="I34" s="22">
        <v>1541</v>
      </c>
      <c r="J34" s="22">
        <v>3602</v>
      </c>
      <c r="K34" s="22">
        <v>850</v>
      </c>
      <c r="L34" s="22">
        <v>4195</v>
      </c>
      <c r="M34" s="22">
        <v>1093</v>
      </c>
      <c r="N34" s="22">
        <v>730</v>
      </c>
      <c r="O34" s="22">
        <v>764</v>
      </c>
      <c r="P34" s="22">
        <v>318</v>
      </c>
      <c r="Q34" s="22">
        <v>262</v>
      </c>
      <c r="R34" s="22">
        <v>891</v>
      </c>
      <c r="S34" s="22">
        <v>435</v>
      </c>
      <c r="T34" s="22">
        <v>1422</v>
      </c>
      <c r="U34" s="22">
        <v>310</v>
      </c>
      <c r="V34" s="22">
        <v>829</v>
      </c>
      <c r="W34" s="22">
        <v>1251</v>
      </c>
      <c r="X34" s="22">
        <v>901</v>
      </c>
      <c r="Y34" s="22">
        <v>1063</v>
      </c>
      <c r="Z34" s="22">
        <v>921</v>
      </c>
      <c r="AA34" s="22">
        <v>1305</v>
      </c>
      <c r="AB34" s="22">
        <v>391</v>
      </c>
      <c r="AC34" s="22">
        <v>837</v>
      </c>
      <c r="AD34" s="22">
        <v>974</v>
      </c>
      <c r="AE34" s="22">
        <v>636</v>
      </c>
      <c r="AF34" s="19"/>
      <c r="AG34" s="19"/>
      <c r="AH34" s="19"/>
      <c r="AI34" s="19">
        <v>824</v>
      </c>
      <c r="AJ34" s="19">
        <v>704</v>
      </c>
      <c r="AK34" s="18">
        <f t="shared" si="2"/>
        <v>34565</v>
      </c>
    </row>
    <row r="35" spans="1:37" x14ac:dyDescent="0.3">
      <c r="A35" s="16" t="s">
        <v>26</v>
      </c>
      <c r="B35" s="17">
        <v>44429</v>
      </c>
      <c r="C35" s="22">
        <v>1363</v>
      </c>
      <c r="D35" s="22">
        <v>1770</v>
      </c>
      <c r="E35" s="19">
        <v>521</v>
      </c>
      <c r="F35" s="19">
        <v>1783</v>
      </c>
      <c r="G35" s="19"/>
      <c r="H35" s="19">
        <v>855</v>
      </c>
      <c r="I35" s="19">
        <v>1523</v>
      </c>
      <c r="J35" s="19">
        <v>1229</v>
      </c>
      <c r="K35" s="19">
        <v>289</v>
      </c>
      <c r="L35" s="19">
        <v>1235</v>
      </c>
      <c r="M35" s="19">
        <v>581</v>
      </c>
      <c r="N35" s="19">
        <v>583</v>
      </c>
      <c r="O35" s="19">
        <v>279</v>
      </c>
      <c r="P35" s="19">
        <v>192</v>
      </c>
      <c r="Q35" s="19">
        <v>154</v>
      </c>
      <c r="R35" s="19">
        <v>455</v>
      </c>
      <c r="S35" s="19">
        <v>265</v>
      </c>
      <c r="T35" s="19">
        <v>778</v>
      </c>
      <c r="U35" s="18">
        <v>257</v>
      </c>
      <c r="V35" s="18">
        <v>585</v>
      </c>
      <c r="W35" s="18">
        <v>941</v>
      </c>
      <c r="X35" s="18">
        <v>665</v>
      </c>
      <c r="Y35" s="18">
        <v>816</v>
      </c>
      <c r="Z35" s="18">
        <v>704</v>
      </c>
      <c r="AA35" s="18">
        <v>700</v>
      </c>
      <c r="AB35" s="19">
        <v>287</v>
      </c>
      <c r="AC35" s="18">
        <v>605</v>
      </c>
      <c r="AD35" s="18">
        <v>613</v>
      </c>
      <c r="AE35" s="18">
        <v>247</v>
      </c>
      <c r="AF35" s="18"/>
      <c r="AG35" s="18"/>
      <c r="AH35" s="18"/>
      <c r="AI35" s="18">
        <v>524</v>
      </c>
      <c r="AJ35" s="18">
        <v>340</v>
      </c>
      <c r="AK35" s="18">
        <f t="shared" si="2"/>
        <v>21139</v>
      </c>
    </row>
    <row r="36" spans="1:37" x14ac:dyDescent="0.3">
      <c r="A36" s="16" t="s">
        <v>20</v>
      </c>
      <c r="B36" s="17">
        <v>44430</v>
      </c>
      <c r="C36" s="22">
        <v>70</v>
      </c>
      <c r="D36" s="22">
        <v>59</v>
      </c>
      <c r="E36" s="19">
        <v>32</v>
      </c>
      <c r="F36" s="19">
        <v>73</v>
      </c>
      <c r="G36" s="19"/>
      <c r="H36" s="19">
        <v>53</v>
      </c>
      <c r="I36" s="19">
        <v>94</v>
      </c>
      <c r="J36" s="19">
        <v>39</v>
      </c>
      <c r="K36" s="19">
        <v>31</v>
      </c>
      <c r="L36" s="19">
        <v>50</v>
      </c>
      <c r="M36" s="19">
        <v>22</v>
      </c>
      <c r="N36" s="19">
        <v>2</v>
      </c>
      <c r="O36" s="19">
        <v>14</v>
      </c>
      <c r="P36" s="19">
        <v>9</v>
      </c>
      <c r="Q36" s="19">
        <v>7</v>
      </c>
      <c r="R36" s="19">
        <v>10</v>
      </c>
      <c r="S36" s="19">
        <v>21</v>
      </c>
      <c r="T36" s="19">
        <v>39</v>
      </c>
      <c r="U36" s="19">
        <v>11</v>
      </c>
      <c r="V36" s="19">
        <v>51</v>
      </c>
      <c r="W36" s="19">
        <v>49</v>
      </c>
      <c r="X36" s="19">
        <v>34</v>
      </c>
      <c r="Y36" s="19">
        <v>56</v>
      </c>
      <c r="Z36" s="19">
        <v>28</v>
      </c>
      <c r="AA36" s="19">
        <v>30</v>
      </c>
      <c r="AB36" s="19">
        <v>27</v>
      </c>
      <c r="AC36" s="19">
        <v>21</v>
      </c>
      <c r="AD36" s="19">
        <v>33</v>
      </c>
      <c r="AE36" s="19">
        <v>17</v>
      </c>
      <c r="AF36" s="19"/>
      <c r="AG36" s="19"/>
      <c r="AH36" s="19"/>
      <c r="AI36" s="19">
        <v>2</v>
      </c>
      <c r="AJ36" s="19">
        <v>1</v>
      </c>
      <c r="AK36" s="18">
        <f t="shared" si="2"/>
        <v>985</v>
      </c>
    </row>
    <row r="37" spans="1:37" x14ac:dyDescent="0.3">
      <c r="A37" s="16" t="s">
        <v>26</v>
      </c>
      <c r="B37" s="17">
        <v>44436</v>
      </c>
      <c r="C37" s="22">
        <v>1174</v>
      </c>
      <c r="D37" s="19">
        <v>1578</v>
      </c>
      <c r="E37" s="19">
        <v>406</v>
      </c>
      <c r="F37" s="22">
        <v>1539</v>
      </c>
      <c r="G37" s="22"/>
      <c r="H37" s="19">
        <v>827</v>
      </c>
      <c r="I37" s="19">
        <v>1476</v>
      </c>
      <c r="J37" s="19">
        <v>544</v>
      </c>
      <c r="K37" s="19">
        <v>164</v>
      </c>
      <c r="L37" s="19">
        <v>536</v>
      </c>
      <c r="M37" s="19">
        <v>601</v>
      </c>
      <c r="N37" s="19">
        <v>552</v>
      </c>
      <c r="O37" s="19">
        <v>246</v>
      </c>
      <c r="P37" s="19">
        <v>207</v>
      </c>
      <c r="Q37" s="19">
        <v>138</v>
      </c>
      <c r="R37" s="19">
        <v>338</v>
      </c>
      <c r="S37" s="19">
        <v>180</v>
      </c>
      <c r="T37" s="19">
        <v>648</v>
      </c>
      <c r="U37" s="19">
        <v>268</v>
      </c>
      <c r="V37" s="19">
        <v>591</v>
      </c>
      <c r="W37" s="19">
        <v>710</v>
      </c>
      <c r="X37" s="19">
        <v>558</v>
      </c>
      <c r="Y37" s="19">
        <v>712</v>
      </c>
      <c r="Z37" s="19">
        <v>595</v>
      </c>
      <c r="AA37" s="19">
        <v>598</v>
      </c>
      <c r="AB37" s="19">
        <v>264</v>
      </c>
      <c r="AC37" s="19">
        <v>570</v>
      </c>
      <c r="AD37" s="19">
        <v>530</v>
      </c>
      <c r="AE37" s="19">
        <v>204</v>
      </c>
      <c r="AF37" s="19">
        <v>167</v>
      </c>
      <c r="AG37" s="19">
        <v>285</v>
      </c>
      <c r="AH37" s="19">
        <v>394</v>
      </c>
      <c r="AI37" s="19">
        <v>245</v>
      </c>
      <c r="AJ37" s="19">
        <v>227</v>
      </c>
      <c r="AK37" s="18">
        <f t="shared" si="2"/>
        <v>18072</v>
      </c>
    </row>
    <row r="38" spans="1:37" x14ac:dyDescent="0.3">
      <c r="A38" s="16" t="s">
        <v>20</v>
      </c>
      <c r="B38" s="17">
        <v>44437</v>
      </c>
      <c r="C38" s="22">
        <v>1433</v>
      </c>
      <c r="D38" s="19">
        <v>1931</v>
      </c>
      <c r="E38" s="19">
        <v>616</v>
      </c>
      <c r="F38" s="22">
        <v>1560</v>
      </c>
      <c r="G38" s="22"/>
      <c r="H38" s="19">
        <v>970</v>
      </c>
      <c r="I38" s="19">
        <v>1295</v>
      </c>
      <c r="J38" s="19">
        <v>1224</v>
      </c>
      <c r="K38" s="19">
        <v>276</v>
      </c>
      <c r="L38" s="19">
        <v>1351</v>
      </c>
      <c r="M38" s="19">
        <v>672</v>
      </c>
      <c r="N38" s="19">
        <v>618</v>
      </c>
      <c r="O38" s="19">
        <v>449</v>
      </c>
      <c r="P38" s="19">
        <v>279</v>
      </c>
      <c r="Q38" s="19">
        <v>210</v>
      </c>
      <c r="R38" s="19">
        <v>590</v>
      </c>
      <c r="S38" s="19">
        <v>265</v>
      </c>
      <c r="T38" s="19">
        <v>917</v>
      </c>
      <c r="U38" s="19">
        <v>180</v>
      </c>
      <c r="V38" s="19">
        <v>676</v>
      </c>
      <c r="W38" s="19">
        <v>902</v>
      </c>
      <c r="X38" s="19">
        <v>650</v>
      </c>
      <c r="Y38" s="19">
        <v>800</v>
      </c>
      <c r="Z38" s="19">
        <v>596</v>
      </c>
      <c r="AA38" s="19">
        <v>774</v>
      </c>
      <c r="AB38" s="19">
        <v>327</v>
      </c>
      <c r="AC38" s="19">
        <v>628</v>
      </c>
      <c r="AD38" s="19">
        <v>587</v>
      </c>
      <c r="AE38" s="19">
        <v>233</v>
      </c>
      <c r="AF38" s="19">
        <v>230</v>
      </c>
      <c r="AG38" s="19">
        <v>344</v>
      </c>
      <c r="AH38" s="19">
        <v>799</v>
      </c>
      <c r="AI38" s="19">
        <v>545</v>
      </c>
      <c r="AJ38" s="19">
        <v>441</v>
      </c>
      <c r="AK38" s="18">
        <f t="shared" si="2"/>
        <v>23368</v>
      </c>
    </row>
    <row r="39" spans="1:37" x14ac:dyDescent="0.3">
      <c r="A39" s="88" t="s">
        <v>27</v>
      </c>
      <c r="B39" s="88"/>
      <c r="C39" s="24">
        <f>SUM(C30:C38)</f>
        <v>11787</v>
      </c>
      <c r="D39" s="24">
        <f t="shared" ref="D39:AI39" si="3">SUM(D30:D38)</f>
        <v>14599</v>
      </c>
      <c r="E39" s="24">
        <f t="shared" si="3"/>
        <v>5000</v>
      </c>
      <c r="F39" s="24">
        <f t="shared" si="3"/>
        <v>13624</v>
      </c>
      <c r="G39" s="24">
        <f t="shared" si="3"/>
        <v>0</v>
      </c>
      <c r="H39" s="24">
        <f t="shared" si="3"/>
        <v>8707</v>
      </c>
      <c r="I39" s="24">
        <f t="shared" si="3"/>
        <v>12364</v>
      </c>
      <c r="J39" s="24">
        <f t="shared" si="3"/>
        <v>12860</v>
      </c>
      <c r="K39" s="24">
        <f t="shared" si="3"/>
        <v>3189</v>
      </c>
      <c r="L39" s="24">
        <f t="shared" si="3"/>
        <v>13957</v>
      </c>
      <c r="M39" s="24">
        <f t="shared" si="3"/>
        <v>6155</v>
      </c>
      <c r="N39" s="24">
        <f t="shared" si="3"/>
        <v>5664</v>
      </c>
      <c r="O39" s="24">
        <f t="shared" si="3"/>
        <v>3551</v>
      </c>
      <c r="P39" s="24">
        <f t="shared" si="3"/>
        <v>2098</v>
      </c>
      <c r="Q39" s="24">
        <f t="shared" si="3"/>
        <v>1626</v>
      </c>
      <c r="R39" s="24">
        <f t="shared" si="3"/>
        <v>4911</v>
      </c>
      <c r="S39" s="24">
        <f t="shared" si="3"/>
        <v>2334</v>
      </c>
      <c r="T39" s="24">
        <f t="shared" si="3"/>
        <v>7659</v>
      </c>
      <c r="U39" s="24">
        <f t="shared" si="3"/>
        <v>1971</v>
      </c>
      <c r="V39" s="24">
        <f t="shared" si="3"/>
        <v>5361</v>
      </c>
      <c r="W39" s="24">
        <f t="shared" si="3"/>
        <v>7871</v>
      </c>
      <c r="X39" s="24">
        <f t="shared" si="3"/>
        <v>5698</v>
      </c>
      <c r="Y39" s="24">
        <f t="shared" si="3"/>
        <v>6814</v>
      </c>
      <c r="Z39" s="24">
        <f t="shared" si="3"/>
        <v>5679</v>
      </c>
      <c r="AA39" s="24">
        <f t="shared" si="3"/>
        <v>6897</v>
      </c>
      <c r="AB39" s="24">
        <f t="shared" si="3"/>
        <v>2677</v>
      </c>
      <c r="AC39" s="24">
        <f t="shared" si="3"/>
        <v>5264</v>
      </c>
      <c r="AD39" s="24">
        <f t="shared" si="3"/>
        <v>5645</v>
      </c>
      <c r="AE39" s="24">
        <f t="shared" si="3"/>
        <v>2447</v>
      </c>
      <c r="AF39" s="24">
        <f>SUM(AF30:AF38)</f>
        <v>397</v>
      </c>
      <c r="AG39" s="24">
        <f>SUM(AG30:AG38)</f>
        <v>629</v>
      </c>
      <c r="AH39" s="24">
        <f>SUM(AH30:AH38)</f>
        <v>1193</v>
      </c>
      <c r="AI39" s="24">
        <f t="shared" si="3"/>
        <v>4388</v>
      </c>
      <c r="AJ39" s="24">
        <f>SUM(AJ30:AJ38)</f>
        <v>3437</v>
      </c>
      <c r="AK39" s="24">
        <f>SUM(AK30:AK38)</f>
        <v>196453</v>
      </c>
    </row>
    <row r="41" spans="1:37" x14ac:dyDescent="0.3">
      <c r="H41" s="48"/>
      <c r="I41" s="48"/>
      <c r="J41" s="48"/>
      <c r="K41" s="48"/>
      <c r="L41" s="48"/>
      <c r="M41" s="48"/>
      <c r="N41" s="48"/>
      <c r="O41" s="48"/>
    </row>
    <row r="42" spans="1:37" ht="28.8" x14ac:dyDescent="0.3">
      <c r="C42" s="84" t="s">
        <v>85</v>
      </c>
      <c r="D42" s="84"/>
      <c r="E42" s="84"/>
      <c r="F42" s="84"/>
      <c r="H42" s="85" t="s">
        <v>65</v>
      </c>
      <c r="I42" s="69" t="s">
        <v>8</v>
      </c>
      <c r="J42" s="69" t="s">
        <v>66</v>
      </c>
      <c r="K42" s="70" t="s">
        <v>31</v>
      </c>
      <c r="L42" s="71" t="s">
        <v>13</v>
      </c>
      <c r="M42" s="54" t="s">
        <v>7</v>
      </c>
    </row>
    <row r="43" spans="1:37" x14ac:dyDescent="0.3">
      <c r="C43" s="87" t="s">
        <v>7</v>
      </c>
      <c r="D43" s="87"/>
      <c r="E43" s="87"/>
      <c r="F43" s="26">
        <f>SUM(AK25,AK39)</f>
        <v>549101</v>
      </c>
      <c r="H43" s="86"/>
      <c r="I43" s="50">
        <f>SUM(C25,C39,J25,J39,M25,M39,T25,T39,AA25,AI25,AI39,AA39)</f>
        <v>135666</v>
      </c>
      <c r="J43" s="50">
        <v>0</v>
      </c>
      <c r="K43" s="52">
        <f>SUM(AG25,AG39)</f>
        <v>2486</v>
      </c>
      <c r="L43" s="52">
        <f>SUM(I25,I39,V25,V39,AB25,AB39)</f>
        <v>67314</v>
      </c>
      <c r="M43" s="55">
        <f>SUM(I43:L43)</f>
        <v>205466</v>
      </c>
    </row>
    <row r="44" spans="1:37" x14ac:dyDescent="0.3">
      <c r="C44" s="87" t="s">
        <v>86</v>
      </c>
      <c r="D44" s="87"/>
      <c r="E44" s="87"/>
      <c r="F44" s="26">
        <f>AK25</f>
        <v>352648</v>
      </c>
    </row>
    <row r="45" spans="1:37" x14ac:dyDescent="0.3">
      <c r="C45" s="87" t="s">
        <v>69</v>
      </c>
      <c r="D45" s="87"/>
      <c r="E45" s="87"/>
      <c r="F45" s="26">
        <f>AVERAGE(AK3:AK24)</f>
        <v>16029.454545454546</v>
      </c>
    </row>
  </sheetData>
  <mergeCells count="25">
    <mergeCell ref="AK1:AK2"/>
    <mergeCell ref="A25:B25"/>
    <mergeCell ref="AI28:AJ28"/>
    <mergeCell ref="AK28:AK29"/>
    <mergeCell ref="M28:R28"/>
    <mergeCell ref="T28:Y28"/>
    <mergeCell ref="AA28:AD28"/>
    <mergeCell ref="AF28:AH28"/>
    <mergeCell ref="T1:Y1"/>
    <mergeCell ref="AA1:AD1"/>
    <mergeCell ref="AF1:AH1"/>
    <mergeCell ref="AI1:AJ1"/>
    <mergeCell ref="A39:B39"/>
    <mergeCell ref="A1:B1"/>
    <mergeCell ref="C1:I1"/>
    <mergeCell ref="J1:L1"/>
    <mergeCell ref="M1:R1"/>
    <mergeCell ref="A28:B28"/>
    <mergeCell ref="C28:I28"/>
    <mergeCell ref="J28:L28"/>
    <mergeCell ref="C42:F42"/>
    <mergeCell ref="H42:H43"/>
    <mergeCell ref="C43:E43"/>
    <mergeCell ref="C44:E44"/>
    <mergeCell ref="C45:E45"/>
  </mergeCells>
  <pageMargins left="0.7" right="0.7" top="0.75" bottom="0.75" header="0.3" footer="0.3"/>
  <pageSetup orientation="portrait" r:id="rId1"/>
  <ignoredErrors>
    <ignoredError sqref="AK3:AK7 AK8:AK12 AK13:AK17 AK18:AK22 AK23:AK24 AK30:AK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4"/>
  <sheetViews>
    <sheetView topLeftCell="H19" workbookViewId="0">
      <selection activeCell="P33" sqref="P33"/>
    </sheetView>
  </sheetViews>
  <sheetFormatPr defaultColWidth="13.33203125" defaultRowHeight="14.4" x14ac:dyDescent="0.3"/>
  <cols>
    <col min="1" max="16384" width="13.33203125" style="2"/>
  </cols>
  <sheetData>
    <row r="1" spans="1:27" ht="12.75" customHeight="1" x14ac:dyDescent="0.3">
      <c r="A1" s="105" t="s">
        <v>70</v>
      </c>
      <c r="B1" s="106"/>
      <c r="C1" s="103" t="s">
        <v>8</v>
      </c>
      <c r="D1" s="103"/>
      <c r="E1" s="103"/>
      <c r="F1" s="103"/>
      <c r="G1" s="103"/>
      <c r="H1" s="103"/>
      <c r="I1" s="37" t="s">
        <v>89</v>
      </c>
      <c r="J1" s="37" t="s">
        <v>28</v>
      </c>
      <c r="K1" s="103" t="s">
        <v>29</v>
      </c>
      <c r="L1" s="103"/>
      <c r="M1" s="103"/>
      <c r="N1" s="103"/>
      <c r="O1" s="103" t="s">
        <v>30</v>
      </c>
      <c r="P1" s="103"/>
      <c r="Q1" s="103"/>
      <c r="R1" s="103" t="s">
        <v>31</v>
      </c>
      <c r="S1" s="103"/>
      <c r="T1" s="103"/>
      <c r="U1" s="103"/>
      <c r="V1" s="103"/>
      <c r="W1" s="103"/>
      <c r="X1" s="103"/>
      <c r="Y1" s="103"/>
      <c r="Z1" s="104" t="s">
        <v>7</v>
      </c>
    </row>
    <row r="2" spans="1:27" ht="48.75" customHeight="1" x14ac:dyDescent="0.3">
      <c r="A2" s="38" t="s">
        <v>0</v>
      </c>
      <c r="B2" s="39" t="s">
        <v>1</v>
      </c>
      <c r="C2" s="38" t="s">
        <v>32</v>
      </c>
      <c r="D2" s="38" t="s">
        <v>33</v>
      </c>
      <c r="E2" s="38" t="s">
        <v>34</v>
      </c>
      <c r="F2" s="38" t="s">
        <v>35</v>
      </c>
      <c r="G2" s="38" t="s">
        <v>36</v>
      </c>
      <c r="H2" s="38" t="s">
        <v>37</v>
      </c>
      <c r="I2" s="38" t="s">
        <v>38</v>
      </c>
      <c r="J2" s="38" t="s">
        <v>19</v>
      </c>
      <c r="K2" s="38" t="s">
        <v>39</v>
      </c>
      <c r="L2" s="38" t="s">
        <v>40</v>
      </c>
      <c r="M2" s="38" t="s">
        <v>8</v>
      </c>
      <c r="N2" s="38" t="s">
        <v>41</v>
      </c>
      <c r="O2" s="38" t="s">
        <v>32</v>
      </c>
      <c r="P2" s="38" t="s">
        <v>34</v>
      </c>
      <c r="Q2" s="38" t="s">
        <v>42</v>
      </c>
      <c r="R2" s="38" t="s">
        <v>43</v>
      </c>
      <c r="S2" s="38" t="s">
        <v>44</v>
      </c>
      <c r="T2" s="38" t="s">
        <v>45</v>
      </c>
      <c r="U2" s="38" t="s">
        <v>46</v>
      </c>
      <c r="V2" s="40" t="s">
        <v>47</v>
      </c>
      <c r="W2" s="38" t="s">
        <v>32</v>
      </c>
      <c r="X2" s="38" t="s">
        <v>34</v>
      </c>
      <c r="Y2" s="38" t="s">
        <v>48</v>
      </c>
      <c r="Z2" s="104"/>
    </row>
    <row r="3" spans="1:27" x14ac:dyDescent="0.3">
      <c r="A3" s="16" t="s">
        <v>21</v>
      </c>
      <c r="B3" s="17">
        <v>44410</v>
      </c>
      <c r="C3" s="27">
        <v>161</v>
      </c>
      <c r="D3" s="28">
        <v>130</v>
      </c>
      <c r="E3" s="18">
        <v>175</v>
      </c>
      <c r="F3" s="29">
        <v>192</v>
      </c>
      <c r="G3" s="30">
        <v>547</v>
      </c>
      <c r="H3" s="18">
        <v>36</v>
      </c>
      <c r="I3" s="18">
        <v>3667</v>
      </c>
      <c r="J3" s="18"/>
      <c r="K3" s="18"/>
      <c r="L3" s="18"/>
      <c r="M3" s="18"/>
      <c r="N3" s="18"/>
      <c r="O3" s="28">
        <v>2174</v>
      </c>
      <c r="P3" s="28">
        <v>914</v>
      </c>
      <c r="Q3" s="29">
        <v>345</v>
      </c>
      <c r="R3" s="30">
        <v>2648</v>
      </c>
      <c r="S3" s="27">
        <v>447</v>
      </c>
      <c r="T3" s="30">
        <v>84</v>
      </c>
      <c r="U3" s="31">
        <v>924</v>
      </c>
      <c r="V3" s="28"/>
      <c r="W3" s="18">
        <v>140</v>
      </c>
      <c r="X3" s="18">
        <v>50</v>
      </c>
      <c r="Y3" s="18"/>
      <c r="Z3" s="18">
        <f t="shared" ref="Z3:Z24" si="0">SUM(C3:Y3)</f>
        <v>12634</v>
      </c>
      <c r="AA3" s="32"/>
    </row>
    <row r="4" spans="1:27" x14ac:dyDescent="0.3">
      <c r="A4" s="16" t="s">
        <v>22</v>
      </c>
      <c r="B4" s="17">
        <v>44411</v>
      </c>
      <c r="C4" s="31">
        <v>277</v>
      </c>
      <c r="D4" s="28">
        <v>146</v>
      </c>
      <c r="E4" s="28">
        <v>225</v>
      </c>
      <c r="F4" s="28">
        <v>201</v>
      </c>
      <c r="G4" s="28">
        <v>622</v>
      </c>
      <c r="H4" s="28">
        <v>48</v>
      </c>
      <c r="I4" s="18">
        <v>4028</v>
      </c>
      <c r="J4" s="18"/>
      <c r="K4" s="18"/>
      <c r="L4" s="18"/>
      <c r="M4" s="18"/>
      <c r="N4" s="18"/>
      <c r="O4" s="28">
        <v>2587</v>
      </c>
      <c r="P4" s="28">
        <v>907</v>
      </c>
      <c r="Q4" s="28">
        <v>372</v>
      </c>
      <c r="R4" s="30">
        <v>2545</v>
      </c>
      <c r="S4" s="28">
        <v>436</v>
      </c>
      <c r="T4" s="28">
        <v>129</v>
      </c>
      <c r="U4" s="31">
        <v>1184</v>
      </c>
      <c r="V4" s="31"/>
      <c r="W4" s="28">
        <v>230</v>
      </c>
      <c r="X4" s="31">
        <v>45</v>
      </c>
      <c r="Y4" s="18"/>
      <c r="Z4" s="18">
        <f t="shared" si="0"/>
        <v>13982</v>
      </c>
      <c r="AA4" s="33"/>
    </row>
    <row r="5" spans="1:27" x14ac:dyDescent="0.3">
      <c r="A5" s="16" t="s">
        <v>23</v>
      </c>
      <c r="B5" s="17">
        <v>44412</v>
      </c>
      <c r="C5" s="31">
        <v>222</v>
      </c>
      <c r="D5" s="28">
        <v>166</v>
      </c>
      <c r="E5" s="28">
        <v>220</v>
      </c>
      <c r="F5" s="28">
        <v>197</v>
      </c>
      <c r="G5" s="28">
        <v>642</v>
      </c>
      <c r="H5" s="28">
        <v>50</v>
      </c>
      <c r="I5" s="18">
        <v>4277</v>
      </c>
      <c r="J5" s="18"/>
      <c r="K5" s="18"/>
      <c r="L5" s="18"/>
      <c r="M5" s="18"/>
      <c r="N5" s="18"/>
      <c r="O5" s="28">
        <v>2560</v>
      </c>
      <c r="P5" s="28">
        <v>970</v>
      </c>
      <c r="Q5" s="28">
        <v>411</v>
      </c>
      <c r="R5" s="30">
        <v>2517</v>
      </c>
      <c r="S5" s="28">
        <v>466</v>
      </c>
      <c r="T5" s="28">
        <v>123</v>
      </c>
      <c r="U5" s="31">
        <v>1159</v>
      </c>
      <c r="V5" s="31"/>
      <c r="W5" s="28">
        <v>189</v>
      </c>
      <c r="X5" s="31">
        <v>59</v>
      </c>
      <c r="Y5" s="18"/>
      <c r="Z5" s="18">
        <f t="shared" si="0"/>
        <v>14228</v>
      </c>
      <c r="AA5" s="33"/>
    </row>
    <row r="6" spans="1:27" x14ac:dyDescent="0.3">
      <c r="A6" s="16" t="s">
        <v>24</v>
      </c>
      <c r="B6" s="17">
        <v>44413</v>
      </c>
      <c r="C6" s="31">
        <v>214</v>
      </c>
      <c r="D6" s="28">
        <v>154</v>
      </c>
      <c r="E6" s="28">
        <v>186</v>
      </c>
      <c r="F6" s="28">
        <v>180</v>
      </c>
      <c r="G6" s="28">
        <v>605</v>
      </c>
      <c r="H6" s="28">
        <v>56</v>
      </c>
      <c r="I6" s="18">
        <v>4242</v>
      </c>
      <c r="J6" s="18"/>
      <c r="K6" s="18"/>
      <c r="L6" s="18"/>
      <c r="M6" s="18"/>
      <c r="N6" s="18"/>
      <c r="O6" s="28">
        <v>2297</v>
      </c>
      <c r="P6" s="28">
        <v>967</v>
      </c>
      <c r="Q6" s="28">
        <v>390</v>
      </c>
      <c r="R6" s="30">
        <v>2810</v>
      </c>
      <c r="S6" s="28">
        <v>402</v>
      </c>
      <c r="T6" s="28">
        <v>125</v>
      </c>
      <c r="U6" s="31">
        <v>1449</v>
      </c>
      <c r="V6" s="31"/>
      <c r="W6" s="28">
        <v>192</v>
      </c>
      <c r="X6" s="31">
        <v>54</v>
      </c>
      <c r="Y6" s="18"/>
      <c r="Z6" s="18">
        <f t="shared" si="0"/>
        <v>14323</v>
      </c>
      <c r="AA6" s="33"/>
    </row>
    <row r="7" spans="1:27" ht="13.5" customHeight="1" x14ac:dyDescent="0.3">
      <c r="A7" s="16" t="s">
        <v>25</v>
      </c>
      <c r="B7" s="17">
        <v>44414</v>
      </c>
      <c r="C7" s="31">
        <v>152</v>
      </c>
      <c r="D7" s="28">
        <v>85</v>
      </c>
      <c r="E7" s="28">
        <v>78</v>
      </c>
      <c r="F7" s="28">
        <v>152</v>
      </c>
      <c r="G7" s="28">
        <v>377</v>
      </c>
      <c r="H7" s="28">
        <v>35</v>
      </c>
      <c r="I7" s="19">
        <v>6838</v>
      </c>
      <c r="J7" s="18"/>
      <c r="K7" s="18"/>
      <c r="L7" s="18"/>
      <c r="M7" s="18"/>
      <c r="N7" s="18"/>
      <c r="O7" s="28">
        <v>1885</v>
      </c>
      <c r="P7" s="28">
        <v>744</v>
      </c>
      <c r="Q7" s="28">
        <v>261</v>
      </c>
      <c r="R7" s="30">
        <v>2800</v>
      </c>
      <c r="S7" s="28">
        <v>549</v>
      </c>
      <c r="T7" s="28">
        <v>124</v>
      </c>
      <c r="U7" s="31">
        <v>1148</v>
      </c>
      <c r="V7" s="31"/>
      <c r="W7" s="28">
        <v>157</v>
      </c>
      <c r="X7" s="31">
        <v>67</v>
      </c>
      <c r="Y7" s="18">
        <v>955</v>
      </c>
      <c r="Z7" s="18">
        <f t="shared" si="0"/>
        <v>16407</v>
      </c>
      <c r="AA7" s="33"/>
    </row>
    <row r="8" spans="1:27" x14ac:dyDescent="0.3">
      <c r="A8" s="16" t="s">
        <v>21</v>
      </c>
      <c r="B8" s="17">
        <v>44417</v>
      </c>
      <c r="C8" s="28">
        <v>191</v>
      </c>
      <c r="D8" s="28">
        <v>141</v>
      </c>
      <c r="E8" s="28">
        <v>154</v>
      </c>
      <c r="F8" s="28">
        <v>174</v>
      </c>
      <c r="G8" s="28">
        <v>525</v>
      </c>
      <c r="H8" s="28">
        <v>35</v>
      </c>
      <c r="I8" s="18">
        <v>3098</v>
      </c>
      <c r="J8" s="18"/>
      <c r="K8" s="18"/>
      <c r="L8" s="18"/>
      <c r="M8" s="18"/>
      <c r="N8" s="18"/>
      <c r="O8" s="28">
        <v>2185</v>
      </c>
      <c r="P8" s="28">
        <v>754</v>
      </c>
      <c r="Q8" s="28">
        <v>315</v>
      </c>
      <c r="R8" s="18">
        <v>2442</v>
      </c>
      <c r="S8" s="28">
        <v>470</v>
      </c>
      <c r="T8" s="28">
        <v>122</v>
      </c>
      <c r="U8" s="31">
        <v>860</v>
      </c>
      <c r="V8" s="31"/>
      <c r="W8" s="28">
        <v>152</v>
      </c>
      <c r="X8" s="31">
        <v>34</v>
      </c>
      <c r="Y8" s="18"/>
      <c r="Z8" s="18">
        <f t="shared" si="0"/>
        <v>11652</v>
      </c>
      <c r="AA8" s="33"/>
    </row>
    <row r="9" spans="1:27" x14ac:dyDescent="0.3">
      <c r="A9" s="16" t="s">
        <v>22</v>
      </c>
      <c r="B9" s="17">
        <v>44418</v>
      </c>
      <c r="C9" s="28">
        <v>197</v>
      </c>
      <c r="D9" s="28">
        <v>169</v>
      </c>
      <c r="E9" s="28">
        <v>221</v>
      </c>
      <c r="F9" s="28">
        <v>176</v>
      </c>
      <c r="G9" s="28">
        <v>594</v>
      </c>
      <c r="H9" s="28">
        <v>71</v>
      </c>
      <c r="I9" s="18">
        <v>3413</v>
      </c>
      <c r="J9" s="18"/>
      <c r="K9" s="18"/>
      <c r="L9" s="18"/>
      <c r="M9" s="18"/>
      <c r="N9" s="18"/>
      <c r="O9" s="28">
        <v>2197</v>
      </c>
      <c r="P9" s="28">
        <v>975</v>
      </c>
      <c r="Q9" s="28">
        <v>339</v>
      </c>
      <c r="R9" s="18">
        <v>2623</v>
      </c>
      <c r="S9" s="28">
        <v>370</v>
      </c>
      <c r="T9" s="28">
        <v>124</v>
      </c>
      <c r="U9" s="31">
        <v>1077</v>
      </c>
      <c r="V9" s="31"/>
      <c r="W9" s="28">
        <v>146</v>
      </c>
      <c r="X9" s="31">
        <v>58</v>
      </c>
      <c r="Y9" s="18"/>
      <c r="Z9" s="18">
        <f t="shared" si="0"/>
        <v>12750</v>
      </c>
      <c r="AA9" s="33"/>
    </row>
    <row r="10" spans="1:27" x14ac:dyDescent="0.3">
      <c r="A10" s="16" t="s">
        <v>23</v>
      </c>
      <c r="B10" s="17">
        <v>44419</v>
      </c>
      <c r="C10" s="28">
        <v>206</v>
      </c>
      <c r="D10" s="28">
        <v>156</v>
      </c>
      <c r="E10" s="28">
        <v>201</v>
      </c>
      <c r="F10" s="28">
        <v>186</v>
      </c>
      <c r="G10" s="28">
        <v>589</v>
      </c>
      <c r="H10" s="28">
        <v>49</v>
      </c>
      <c r="I10" s="18">
        <v>3495</v>
      </c>
      <c r="J10" s="18"/>
      <c r="K10" s="18"/>
      <c r="L10" s="18"/>
      <c r="M10" s="18"/>
      <c r="N10" s="18"/>
      <c r="O10" s="28">
        <v>2248</v>
      </c>
      <c r="P10" s="28">
        <v>1056</v>
      </c>
      <c r="Q10" s="28">
        <v>351</v>
      </c>
      <c r="R10" s="18">
        <v>2449</v>
      </c>
      <c r="S10" s="28">
        <v>417</v>
      </c>
      <c r="T10" s="28">
        <v>138</v>
      </c>
      <c r="U10" s="31">
        <v>968</v>
      </c>
      <c r="V10" s="31"/>
      <c r="W10" s="28">
        <v>164</v>
      </c>
      <c r="X10" s="31">
        <v>57</v>
      </c>
      <c r="Y10" s="18"/>
      <c r="Z10" s="18">
        <f t="shared" si="0"/>
        <v>12730</v>
      </c>
      <c r="AA10" s="33"/>
    </row>
    <row r="11" spans="1:27" x14ac:dyDescent="0.3">
      <c r="A11" s="16" t="s">
        <v>24</v>
      </c>
      <c r="B11" s="17">
        <v>44420</v>
      </c>
      <c r="C11" s="28">
        <v>206</v>
      </c>
      <c r="D11" s="28">
        <v>155</v>
      </c>
      <c r="E11" s="28">
        <v>195</v>
      </c>
      <c r="F11" s="28">
        <v>183</v>
      </c>
      <c r="G11" s="28">
        <v>516</v>
      </c>
      <c r="H11" s="28">
        <v>62</v>
      </c>
      <c r="I11" s="18">
        <v>3022</v>
      </c>
      <c r="J11" s="18"/>
      <c r="K11" s="18"/>
      <c r="L11" s="18"/>
      <c r="M11" s="18"/>
      <c r="N11" s="18"/>
      <c r="O11" s="28">
        <v>2238</v>
      </c>
      <c r="P11" s="28">
        <v>840</v>
      </c>
      <c r="Q11" s="28">
        <v>325</v>
      </c>
      <c r="R11" s="18">
        <v>2451</v>
      </c>
      <c r="S11" s="28">
        <v>515</v>
      </c>
      <c r="T11" s="28">
        <v>117</v>
      </c>
      <c r="U11" s="31">
        <v>934</v>
      </c>
      <c r="V11" s="31"/>
      <c r="W11" s="28">
        <v>127</v>
      </c>
      <c r="X11" s="31">
        <v>77</v>
      </c>
      <c r="Y11" s="18"/>
      <c r="Z11" s="18">
        <f t="shared" si="0"/>
        <v>11963</v>
      </c>
      <c r="AA11" s="33"/>
    </row>
    <row r="12" spans="1:27" x14ac:dyDescent="0.3">
      <c r="A12" s="16" t="s">
        <v>25</v>
      </c>
      <c r="B12" s="17">
        <v>44421</v>
      </c>
      <c r="C12" s="28">
        <v>155</v>
      </c>
      <c r="D12" s="28">
        <v>66</v>
      </c>
      <c r="E12" s="28">
        <v>111</v>
      </c>
      <c r="F12" s="28">
        <v>133</v>
      </c>
      <c r="G12" s="28">
        <v>341</v>
      </c>
      <c r="H12" s="28">
        <v>44</v>
      </c>
      <c r="I12" s="18">
        <v>3251</v>
      </c>
      <c r="J12" s="18"/>
      <c r="K12" s="18"/>
      <c r="L12" s="18"/>
      <c r="M12" s="18"/>
      <c r="N12" s="18"/>
      <c r="O12" s="28">
        <v>2004</v>
      </c>
      <c r="P12" s="28">
        <v>719</v>
      </c>
      <c r="Q12" s="28">
        <v>204</v>
      </c>
      <c r="R12" s="18">
        <v>2377</v>
      </c>
      <c r="S12" s="28">
        <v>484</v>
      </c>
      <c r="T12" s="28">
        <v>106</v>
      </c>
      <c r="U12" s="31">
        <v>874</v>
      </c>
      <c r="V12" s="31"/>
      <c r="W12" s="28">
        <v>146</v>
      </c>
      <c r="X12" s="31">
        <v>32</v>
      </c>
      <c r="Y12" s="18"/>
      <c r="Z12" s="18">
        <f t="shared" si="0"/>
        <v>11047</v>
      </c>
      <c r="AA12" s="33"/>
    </row>
    <row r="13" spans="1:27" x14ac:dyDescent="0.3">
      <c r="A13" s="16" t="s">
        <v>21</v>
      </c>
      <c r="B13" s="17">
        <v>44424</v>
      </c>
      <c r="C13" s="28">
        <v>216</v>
      </c>
      <c r="D13" s="28">
        <v>140</v>
      </c>
      <c r="E13" s="28">
        <v>140</v>
      </c>
      <c r="F13" s="28">
        <v>176</v>
      </c>
      <c r="G13" s="28">
        <v>412</v>
      </c>
      <c r="H13" s="28">
        <v>47</v>
      </c>
      <c r="I13" s="34">
        <v>3481</v>
      </c>
      <c r="J13" s="34"/>
      <c r="K13" s="34"/>
      <c r="L13" s="34"/>
      <c r="M13" s="34"/>
      <c r="N13" s="34"/>
      <c r="O13" s="28">
        <v>1883</v>
      </c>
      <c r="P13" s="28">
        <v>839</v>
      </c>
      <c r="Q13" s="28">
        <v>290</v>
      </c>
      <c r="R13" s="34">
        <v>2275</v>
      </c>
      <c r="S13" s="28">
        <v>442</v>
      </c>
      <c r="T13" s="28">
        <v>104</v>
      </c>
      <c r="U13" s="31">
        <v>840</v>
      </c>
      <c r="V13" s="31"/>
      <c r="W13" s="28">
        <v>129</v>
      </c>
      <c r="X13" s="31">
        <v>66</v>
      </c>
      <c r="Y13" s="35"/>
      <c r="Z13" s="18">
        <f t="shared" si="0"/>
        <v>11480</v>
      </c>
      <c r="AA13" s="33"/>
    </row>
    <row r="14" spans="1:27" x14ac:dyDescent="0.3">
      <c r="A14" s="16" t="s">
        <v>22</v>
      </c>
      <c r="B14" s="17">
        <v>44425</v>
      </c>
      <c r="C14" s="28">
        <v>218</v>
      </c>
      <c r="D14" s="28">
        <v>165</v>
      </c>
      <c r="E14" s="28">
        <v>200</v>
      </c>
      <c r="F14" s="28">
        <v>187</v>
      </c>
      <c r="G14" s="28">
        <v>535</v>
      </c>
      <c r="H14" s="28">
        <v>50</v>
      </c>
      <c r="I14" s="34">
        <v>3980</v>
      </c>
      <c r="J14" s="34"/>
      <c r="K14" s="34"/>
      <c r="L14" s="34"/>
      <c r="M14" s="34"/>
      <c r="N14" s="34"/>
      <c r="O14" s="28">
        <v>2084</v>
      </c>
      <c r="P14" s="28">
        <v>904</v>
      </c>
      <c r="Q14" s="28">
        <v>355</v>
      </c>
      <c r="R14" s="34">
        <v>2493</v>
      </c>
      <c r="S14" s="28">
        <v>457</v>
      </c>
      <c r="T14" s="28">
        <v>115</v>
      </c>
      <c r="U14" s="31">
        <v>950</v>
      </c>
      <c r="V14" s="31"/>
      <c r="W14" s="28">
        <v>179</v>
      </c>
      <c r="X14" s="31">
        <v>57</v>
      </c>
      <c r="Y14" s="35"/>
      <c r="Z14" s="18">
        <f t="shared" si="0"/>
        <v>12929</v>
      </c>
      <c r="AA14" s="33"/>
    </row>
    <row r="15" spans="1:27" x14ac:dyDescent="0.3">
      <c r="A15" s="16" t="s">
        <v>23</v>
      </c>
      <c r="B15" s="17">
        <v>44426</v>
      </c>
      <c r="C15" s="28">
        <v>240</v>
      </c>
      <c r="D15" s="28">
        <v>111</v>
      </c>
      <c r="E15" s="28">
        <v>210</v>
      </c>
      <c r="F15" s="28">
        <v>197</v>
      </c>
      <c r="G15" s="28">
        <v>549</v>
      </c>
      <c r="H15" s="28">
        <v>41</v>
      </c>
      <c r="I15" s="34">
        <v>2599</v>
      </c>
      <c r="J15" s="34"/>
      <c r="K15" s="34"/>
      <c r="L15" s="34"/>
      <c r="M15" s="34"/>
      <c r="N15" s="34"/>
      <c r="O15" s="28">
        <v>1894</v>
      </c>
      <c r="P15" s="28">
        <v>953</v>
      </c>
      <c r="Q15" s="28">
        <v>330</v>
      </c>
      <c r="R15" s="34">
        <v>2729</v>
      </c>
      <c r="S15" s="28">
        <v>396</v>
      </c>
      <c r="T15" s="28">
        <v>169</v>
      </c>
      <c r="U15" s="31">
        <v>1021</v>
      </c>
      <c r="V15" s="31"/>
      <c r="W15" s="28">
        <v>161</v>
      </c>
      <c r="X15" s="31">
        <v>69</v>
      </c>
      <c r="Y15" s="35"/>
      <c r="Z15" s="18">
        <f t="shared" si="0"/>
        <v>11669</v>
      </c>
      <c r="AA15" s="33"/>
    </row>
    <row r="16" spans="1:27" x14ac:dyDescent="0.3">
      <c r="A16" s="16" t="s">
        <v>24</v>
      </c>
      <c r="B16" s="17">
        <v>44427</v>
      </c>
      <c r="C16" s="28">
        <v>167</v>
      </c>
      <c r="D16" s="28">
        <v>120</v>
      </c>
      <c r="E16" s="28">
        <v>165</v>
      </c>
      <c r="F16" s="28">
        <v>165</v>
      </c>
      <c r="G16" s="28">
        <v>487</v>
      </c>
      <c r="H16" s="28">
        <v>43</v>
      </c>
      <c r="I16" s="34">
        <v>3688</v>
      </c>
      <c r="J16" s="34"/>
      <c r="K16" s="34"/>
      <c r="L16" s="34"/>
      <c r="M16" s="34"/>
      <c r="N16" s="34"/>
      <c r="O16" s="28">
        <v>1993</v>
      </c>
      <c r="P16" s="28">
        <v>777</v>
      </c>
      <c r="Q16" s="28">
        <v>310</v>
      </c>
      <c r="R16" s="34">
        <v>2328</v>
      </c>
      <c r="S16" s="28">
        <v>339</v>
      </c>
      <c r="T16" s="28">
        <v>116</v>
      </c>
      <c r="U16" s="31">
        <v>958</v>
      </c>
      <c r="V16" s="31"/>
      <c r="W16" s="28">
        <v>115</v>
      </c>
      <c r="X16" s="31">
        <v>81</v>
      </c>
      <c r="Y16" s="35"/>
      <c r="Z16" s="18">
        <f t="shared" si="0"/>
        <v>11852</v>
      </c>
      <c r="AA16" s="33"/>
    </row>
    <row r="17" spans="1:27" x14ac:dyDescent="0.3">
      <c r="A17" s="16" t="s">
        <v>25</v>
      </c>
      <c r="B17" s="17">
        <v>44428</v>
      </c>
      <c r="C17" s="28">
        <v>159</v>
      </c>
      <c r="D17" s="28">
        <v>71</v>
      </c>
      <c r="E17" s="28">
        <v>116</v>
      </c>
      <c r="F17" s="28">
        <v>110</v>
      </c>
      <c r="G17" s="28">
        <v>313</v>
      </c>
      <c r="H17" s="28">
        <v>48</v>
      </c>
      <c r="I17" s="34">
        <v>5125</v>
      </c>
      <c r="J17" s="34"/>
      <c r="K17" s="34"/>
      <c r="L17" s="34"/>
      <c r="M17" s="34"/>
      <c r="N17" s="34"/>
      <c r="O17" s="28">
        <v>1911</v>
      </c>
      <c r="P17" s="28">
        <v>814</v>
      </c>
      <c r="Q17" s="28">
        <v>229</v>
      </c>
      <c r="R17" s="34">
        <v>2270</v>
      </c>
      <c r="S17" s="28">
        <v>401</v>
      </c>
      <c r="T17" s="28">
        <v>122</v>
      </c>
      <c r="U17" s="31">
        <v>915</v>
      </c>
      <c r="V17" s="31"/>
      <c r="W17" s="28">
        <v>118</v>
      </c>
      <c r="X17" s="31">
        <v>35</v>
      </c>
      <c r="Y17" s="35"/>
      <c r="Z17" s="18">
        <f t="shared" si="0"/>
        <v>12757</v>
      </c>
      <c r="AA17" s="33"/>
    </row>
    <row r="18" spans="1:27" x14ac:dyDescent="0.3">
      <c r="A18" s="16" t="s">
        <v>21</v>
      </c>
      <c r="B18" s="17">
        <v>44431</v>
      </c>
      <c r="C18" s="28">
        <v>92</v>
      </c>
      <c r="D18" s="31">
        <v>73</v>
      </c>
      <c r="E18" s="28">
        <v>84</v>
      </c>
      <c r="F18" s="28">
        <v>109</v>
      </c>
      <c r="G18" s="28">
        <v>392</v>
      </c>
      <c r="H18" s="28">
        <v>40</v>
      </c>
      <c r="I18" s="18">
        <v>736</v>
      </c>
      <c r="J18" s="18"/>
      <c r="K18" s="18"/>
      <c r="L18" s="18"/>
      <c r="M18" s="18"/>
      <c r="N18" s="18"/>
      <c r="O18" s="28">
        <v>1209</v>
      </c>
      <c r="P18" s="28">
        <v>475</v>
      </c>
      <c r="Q18" s="28">
        <v>219</v>
      </c>
      <c r="R18" s="18">
        <v>1491</v>
      </c>
      <c r="S18" s="28">
        <v>224</v>
      </c>
      <c r="T18" s="28">
        <v>85</v>
      </c>
      <c r="U18" s="31">
        <v>565</v>
      </c>
      <c r="V18" s="31"/>
      <c r="W18" s="28">
        <v>85</v>
      </c>
      <c r="X18" s="31">
        <v>38</v>
      </c>
      <c r="Y18" s="18"/>
      <c r="Z18" s="18">
        <f t="shared" si="0"/>
        <v>5917</v>
      </c>
      <c r="AA18" s="33"/>
    </row>
    <row r="19" spans="1:27" x14ac:dyDescent="0.3">
      <c r="A19" s="16" t="s">
        <v>22</v>
      </c>
      <c r="B19" s="17">
        <v>44432</v>
      </c>
      <c r="C19" s="28">
        <v>180</v>
      </c>
      <c r="D19" s="31">
        <v>165</v>
      </c>
      <c r="E19" s="28">
        <v>208</v>
      </c>
      <c r="F19" s="28">
        <v>183</v>
      </c>
      <c r="G19" s="28">
        <v>531</v>
      </c>
      <c r="H19" s="28">
        <v>60</v>
      </c>
      <c r="I19" s="18">
        <v>3223</v>
      </c>
      <c r="J19" s="18"/>
      <c r="K19" s="18"/>
      <c r="L19" s="18"/>
      <c r="M19" s="18"/>
      <c r="N19" s="18"/>
      <c r="O19" s="28">
        <v>2096</v>
      </c>
      <c r="P19" s="28">
        <v>963</v>
      </c>
      <c r="Q19" s="28">
        <v>362</v>
      </c>
      <c r="R19" s="18">
        <v>2225</v>
      </c>
      <c r="S19" s="28">
        <v>528</v>
      </c>
      <c r="T19" s="28">
        <v>181</v>
      </c>
      <c r="U19" s="31">
        <v>1180</v>
      </c>
      <c r="V19" s="31"/>
      <c r="W19" s="28">
        <v>150</v>
      </c>
      <c r="X19" s="31">
        <v>53</v>
      </c>
      <c r="Y19" s="18"/>
      <c r="Z19" s="18">
        <f t="shared" si="0"/>
        <v>12288</v>
      </c>
      <c r="AA19" s="33"/>
    </row>
    <row r="20" spans="1:27" x14ac:dyDescent="0.3">
      <c r="A20" s="16" t="s">
        <v>23</v>
      </c>
      <c r="B20" s="17">
        <v>44433</v>
      </c>
      <c r="C20" s="28">
        <v>238</v>
      </c>
      <c r="D20" s="31">
        <v>129</v>
      </c>
      <c r="E20" s="28">
        <v>214</v>
      </c>
      <c r="F20" s="28">
        <v>175</v>
      </c>
      <c r="G20" s="28">
        <v>600</v>
      </c>
      <c r="H20" s="28">
        <v>68</v>
      </c>
      <c r="I20" s="18">
        <v>2657</v>
      </c>
      <c r="J20" s="18"/>
      <c r="K20" s="18"/>
      <c r="L20" s="18"/>
      <c r="M20" s="18"/>
      <c r="N20" s="18"/>
      <c r="O20" s="28">
        <v>1962</v>
      </c>
      <c r="P20" s="28">
        <v>957</v>
      </c>
      <c r="Q20" s="28">
        <v>363</v>
      </c>
      <c r="R20" s="18">
        <v>2191</v>
      </c>
      <c r="S20" s="28">
        <v>384</v>
      </c>
      <c r="T20" s="28">
        <v>152</v>
      </c>
      <c r="U20" s="31">
        <v>1100</v>
      </c>
      <c r="V20" s="31"/>
      <c r="W20" s="28">
        <v>134</v>
      </c>
      <c r="X20" s="31">
        <v>51</v>
      </c>
      <c r="Y20" s="18"/>
      <c r="Z20" s="18">
        <f t="shared" si="0"/>
        <v>11375</v>
      </c>
      <c r="AA20" s="33"/>
    </row>
    <row r="21" spans="1:27" x14ac:dyDescent="0.3">
      <c r="A21" s="16" t="s">
        <v>24</v>
      </c>
      <c r="B21" s="17">
        <v>44434</v>
      </c>
      <c r="C21" s="28">
        <v>221</v>
      </c>
      <c r="D21" s="31">
        <v>112</v>
      </c>
      <c r="E21" s="28">
        <v>199</v>
      </c>
      <c r="F21" s="28">
        <v>169</v>
      </c>
      <c r="G21" s="28">
        <v>458</v>
      </c>
      <c r="H21" s="28">
        <v>53</v>
      </c>
      <c r="I21" s="18">
        <v>2492</v>
      </c>
      <c r="J21" s="18"/>
      <c r="K21" s="18"/>
      <c r="L21" s="18"/>
      <c r="M21" s="18"/>
      <c r="N21" s="18"/>
      <c r="O21" s="28">
        <v>1923</v>
      </c>
      <c r="P21" s="28">
        <v>932</v>
      </c>
      <c r="Q21" s="28">
        <v>288</v>
      </c>
      <c r="R21" s="18">
        <v>2381</v>
      </c>
      <c r="S21" s="28">
        <v>489</v>
      </c>
      <c r="T21" s="28">
        <v>130</v>
      </c>
      <c r="U21" s="31">
        <v>820</v>
      </c>
      <c r="V21" s="31"/>
      <c r="W21" s="28">
        <v>110</v>
      </c>
      <c r="X21" s="31">
        <v>45</v>
      </c>
      <c r="Y21" s="18"/>
      <c r="Z21" s="18">
        <f t="shared" si="0"/>
        <v>10822</v>
      </c>
      <c r="AA21" s="33"/>
    </row>
    <row r="22" spans="1:27" x14ac:dyDescent="0.3">
      <c r="A22" s="16" t="s">
        <v>25</v>
      </c>
      <c r="B22" s="17">
        <v>44435</v>
      </c>
      <c r="C22" s="28">
        <v>110</v>
      </c>
      <c r="D22" s="31">
        <v>56</v>
      </c>
      <c r="E22" s="28">
        <v>126</v>
      </c>
      <c r="F22" s="28">
        <v>106</v>
      </c>
      <c r="G22" s="28">
        <v>303</v>
      </c>
      <c r="H22" s="28">
        <v>20</v>
      </c>
      <c r="I22" s="18">
        <v>3349</v>
      </c>
      <c r="J22" s="18"/>
      <c r="K22" s="18"/>
      <c r="L22" s="18"/>
      <c r="M22" s="18"/>
      <c r="N22" s="18"/>
      <c r="O22" s="28">
        <v>1360</v>
      </c>
      <c r="P22" s="28">
        <v>679</v>
      </c>
      <c r="Q22" s="28">
        <v>171</v>
      </c>
      <c r="R22" s="18">
        <v>2059</v>
      </c>
      <c r="S22" s="28">
        <v>461</v>
      </c>
      <c r="T22" s="28">
        <v>103</v>
      </c>
      <c r="U22" s="31">
        <v>651</v>
      </c>
      <c r="V22" s="31"/>
      <c r="W22" s="28">
        <v>71</v>
      </c>
      <c r="X22" s="31">
        <v>53</v>
      </c>
      <c r="Y22" s="18"/>
      <c r="Z22" s="18">
        <f t="shared" si="0"/>
        <v>9678</v>
      </c>
      <c r="AA22" s="33"/>
    </row>
    <row r="23" spans="1:27" x14ac:dyDescent="0.3">
      <c r="A23" s="16" t="s">
        <v>21</v>
      </c>
      <c r="B23" s="17">
        <v>44438</v>
      </c>
      <c r="C23" s="28">
        <v>131</v>
      </c>
      <c r="D23" s="31">
        <v>91</v>
      </c>
      <c r="E23" s="28">
        <v>136</v>
      </c>
      <c r="F23" s="28">
        <v>134</v>
      </c>
      <c r="G23" s="28">
        <v>433</v>
      </c>
      <c r="H23" s="28">
        <v>55</v>
      </c>
      <c r="I23" s="18">
        <v>1931</v>
      </c>
      <c r="J23" s="18"/>
      <c r="K23" s="18"/>
      <c r="L23" s="18"/>
      <c r="M23" s="18"/>
      <c r="N23" s="18"/>
      <c r="O23" s="28">
        <v>1701</v>
      </c>
      <c r="P23" s="28">
        <v>690</v>
      </c>
      <c r="Q23" s="28">
        <v>234</v>
      </c>
      <c r="R23" s="18">
        <v>1838</v>
      </c>
      <c r="S23" s="28">
        <v>387</v>
      </c>
      <c r="T23" s="28">
        <v>116</v>
      </c>
      <c r="U23" s="31">
        <v>786</v>
      </c>
      <c r="V23" s="31"/>
      <c r="W23" s="28">
        <v>102</v>
      </c>
      <c r="X23" s="31">
        <v>42</v>
      </c>
      <c r="Y23" s="18"/>
      <c r="Z23" s="18">
        <f t="shared" si="0"/>
        <v>8807</v>
      </c>
      <c r="AA23" s="33"/>
    </row>
    <row r="24" spans="1:27" x14ac:dyDescent="0.3">
      <c r="A24" s="16" t="s">
        <v>22</v>
      </c>
      <c r="B24" s="17">
        <v>44439</v>
      </c>
      <c r="C24" s="28">
        <v>197</v>
      </c>
      <c r="D24" s="31">
        <v>142</v>
      </c>
      <c r="E24" s="28">
        <v>164</v>
      </c>
      <c r="F24" s="28">
        <v>167</v>
      </c>
      <c r="G24" s="28">
        <v>578</v>
      </c>
      <c r="H24" s="28">
        <v>149</v>
      </c>
      <c r="I24" s="18">
        <v>3490</v>
      </c>
      <c r="J24" s="18"/>
      <c r="K24" s="18"/>
      <c r="L24" s="18"/>
      <c r="M24" s="18"/>
      <c r="N24" s="18"/>
      <c r="O24" s="28">
        <v>1922</v>
      </c>
      <c r="P24" s="28">
        <v>890</v>
      </c>
      <c r="Q24" s="28">
        <v>300</v>
      </c>
      <c r="R24" s="18">
        <v>2409</v>
      </c>
      <c r="S24" s="28">
        <v>440</v>
      </c>
      <c r="T24" s="28">
        <v>94</v>
      </c>
      <c r="U24" s="31">
        <v>1119</v>
      </c>
      <c r="V24" s="31"/>
      <c r="W24" s="28">
        <v>124</v>
      </c>
      <c r="X24" s="31">
        <v>65</v>
      </c>
      <c r="Y24" s="18"/>
      <c r="Z24" s="18">
        <f t="shared" si="0"/>
        <v>12250</v>
      </c>
      <c r="AA24" s="33"/>
    </row>
    <row r="25" spans="1:27" x14ac:dyDescent="0.3">
      <c r="A25" s="101" t="s">
        <v>27</v>
      </c>
      <c r="B25" s="102"/>
      <c r="C25" s="24">
        <f t="shared" ref="C25:Z25" si="1">SUM(C3:C24)</f>
        <v>4150</v>
      </c>
      <c r="D25" s="24">
        <f t="shared" si="1"/>
        <v>2743</v>
      </c>
      <c r="E25" s="24">
        <f t="shared" si="1"/>
        <v>3728</v>
      </c>
      <c r="F25" s="24">
        <f t="shared" si="1"/>
        <v>3652</v>
      </c>
      <c r="G25" s="24">
        <f t="shared" si="1"/>
        <v>10949</v>
      </c>
      <c r="H25" s="24">
        <f t="shared" si="1"/>
        <v>1160</v>
      </c>
      <c r="I25" s="24">
        <f t="shared" si="1"/>
        <v>76082</v>
      </c>
      <c r="J25" s="24">
        <f t="shared" si="1"/>
        <v>0</v>
      </c>
      <c r="K25" s="24">
        <f t="shared" si="1"/>
        <v>0</v>
      </c>
      <c r="L25" s="24">
        <f t="shared" si="1"/>
        <v>0</v>
      </c>
      <c r="M25" s="24">
        <f t="shared" si="1"/>
        <v>0</v>
      </c>
      <c r="N25" s="24">
        <f t="shared" si="1"/>
        <v>0</v>
      </c>
      <c r="O25" s="24">
        <f t="shared" si="1"/>
        <v>44313</v>
      </c>
      <c r="P25" s="24">
        <f t="shared" si="1"/>
        <v>18719</v>
      </c>
      <c r="Q25" s="24">
        <f t="shared" si="1"/>
        <v>6764</v>
      </c>
      <c r="R25" s="24">
        <f t="shared" si="1"/>
        <v>52351</v>
      </c>
      <c r="S25" s="24">
        <f t="shared" si="1"/>
        <v>9504</v>
      </c>
      <c r="T25" s="24">
        <f t="shared" si="1"/>
        <v>2679</v>
      </c>
      <c r="U25" s="24">
        <f t="shared" si="1"/>
        <v>21482</v>
      </c>
      <c r="V25" s="24">
        <f t="shared" si="1"/>
        <v>0</v>
      </c>
      <c r="W25" s="24">
        <f t="shared" si="1"/>
        <v>3121</v>
      </c>
      <c r="X25" s="24">
        <f t="shared" si="1"/>
        <v>1188</v>
      </c>
      <c r="Y25" s="24">
        <f t="shared" si="1"/>
        <v>955</v>
      </c>
      <c r="Z25" s="24">
        <f t="shared" si="1"/>
        <v>263540</v>
      </c>
      <c r="AA25" s="33"/>
    </row>
    <row r="28" spans="1:27" ht="12.75" customHeight="1" x14ac:dyDescent="0.3">
      <c r="A28" s="105" t="s">
        <v>88</v>
      </c>
      <c r="B28" s="106"/>
      <c r="C28" s="103" t="s">
        <v>8</v>
      </c>
      <c r="D28" s="103"/>
      <c r="E28" s="103"/>
      <c r="F28" s="103"/>
      <c r="G28" s="103"/>
      <c r="H28" s="103"/>
      <c r="I28" s="37" t="s">
        <v>89</v>
      </c>
      <c r="J28" s="37" t="s">
        <v>28</v>
      </c>
      <c r="K28" s="103" t="s">
        <v>29</v>
      </c>
      <c r="L28" s="103"/>
      <c r="M28" s="103"/>
      <c r="N28" s="103"/>
      <c r="O28" s="103" t="s">
        <v>30</v>
      </c>
      <c r="P28" s="103"/>
      <c r="Q28" s="103"/>
      <c r="R28" s="103" t="s">
        <v>31</v>
      </c>
      <c r="S28" s="103"/>
      <c r="T28" s="103"/>
      <c r="U28" s="103"/>
      <c r="V28" s="103"/>
      <c r="W28" s="103"/>
      <c r="X28" s="103"/>
      <c r="Y28" s="103"/>
      <c r="Z28" s="104" t="s">
        <v>7</v>
      </c>
    </row>
    <row r="29" spans="1:27" ht="51.75" customHeight="1" x14ac:dyDescent="0.3">
      <c r="A29" s="38" t="s">
        <v>0</v>
      </c>
      <c r="B29" s="39" t="s">
        <v>1</v>
      </c>
      <c r="C29" s="38" t="s">
        <v>32</v>
      </c>
      <c r="D29" s="38" t="s">
        <v>33</v>
      </c>
      <c r="E29" s="38" t="s">
        <v>34</v>
      </c>
      <c r="F29" s="38" t="s">
        <v>35</v>
      </c>
      <c r="G29" s="38" t="s">
        <v>36</v>
      </c>
      <c r="H29" s="38" t="s">
        <v>37</v>
      </c>
      <c r="I29" s="38" t="s">
        <v>38</v>
      </c>
      <c r="J29" s="38" t="s">
        <v>19</v>
      </c>
      <c r="K29" s="38" t="s">
        <v>39</v>
      </c>
      <c r="L29" s="38" t="s">
        <v>40</v>
      </c>
      <c r="M29" s="38" t="s">
        <v>8</v>
      </c>
      <c r="N29" s="38" t="s">
        <v>41</v>
      </c>
      <c r="O29" s="38" t="s">
        <v>32</v>
      </c>
      <c r="P29" s="38" t="s">
        <v>34</v>
      </c>
      <c r="Q29" s="38" t="s">
        <v>42</v>
      </c>
      <c r="R29" s="38" t="s">
        <v>43</v>
      </c>
      <c r="S29" s="38" t="s">
        <v>44</v>
      </c>
      <c r="T29" s="38" t="s">
        <v>45</v>
      </c>
      <c r="U29" s="38" t="s">
        <v>46</v>
      </c>
      <c r="V29" s="40" t="s">
        <v>47</v>
      </c>
      <c r="W29" s="38" t="s">
        <v>32</v>
      </c>
      <c r="X29" s="38" t="s">
        <v>34</v>
      </c>
      <c r="Y29" s="38" t="s">
        <v>48</v>
      </c>
      <c r="Z29" s="104"/>
    </row>
    <row r="30" spans="1:27" x14ac:dyDescent="0.3">
      <c r="A30" s="16" t="s">
        <v>20</v>
      </c>
      <c r="B30" s="17">
        <v>44409</v>
      </c>
      <c r="C30" s="18"/>
      <c r="D30" s="18"/>
      <c r="E30" s="18"/>
      <c r="F30" s="18"/>
      <c r="G30" s="18"/>
      <c r="H30" s="18"/>
      <c r="I30" s="18">
        <v>4442</v>
      </c>
      <c r="J30" s="18">
        <v>2331</v>
      </c>
      <c r="K30" s="18">
        <v>198</v>
      </c>
      <c r="L30" s="18">
        <v>42</v>
      </c>
      <c r="M30" s="18">
        <v>266</v>
      </c>
      <c r="N30" s="18">
        <v>405</v>
      </c>
      <c r="O30" s="28">
        <v>1126</v>
      </c>
      <c r="P30" s="28">
        <v>600</v>
      </c>
      <c r="Q30" s="18"/>
      <c r="R30" s="18">
        <v>1760</v>
      </c>
      <c r="S30" s="19"/>
      <c r="T30" s="19"/>
      <c r="U30" s="31">
        <v>871</v>
      </c>
      <c r="V30" s="19"/>
      <c r="W30" s="18"/>
      <c r="X30" s="18"/>
      <c r="Y30" s="28">
        <v>982</v>
      </c>
      <c r="Z30" s="18">
        <f t="shared" ref="Z30:Z38" si="2">SUM(C30:Y30)</f>
        <v>13023</v>
      </c>
      <c r="AA30" s="32"/>
    </row>
    <row r="31" spans="1:27" x14ac:dyDescent="0.3">
      <c r="A31" s="16" t="s">
        <v>26</v>
      </c>
      <c r="B31" s="17">
        <v>44415</v>
      </c>
      <c r="C31" s="18"/>
      <c r="D31" s="18"/>
      <c r="E31" s="18"/>
      <c r="F31" s="30"/>
      <c r="G31" s="30"/>
      <c r="H31" s="18"/>
      <c r="I31" s="16">
        <v>10090</v>
      </c>
      <c r="J31" s="18">
        <v>2432</v>
      </c>
      <c r="K31" s="18">
        <v>194</v>
      </c>
      <c r="L31" s="18">
        <v>70</v>
      </c>
      <c r="M31" s="18">
        <v>259</v>
      </c>
      <c r="N31" s="18">
        <v>454</v>
      </c>
      <c r="O31" s="28">
        <v>1456</v>
      </c>
      <c r="P31" s="28">
        <v>844</v>
      </c>
      <c r="Q31" s="16"/>
      <c r="R31" s="16">
        <v>2646</v>
      </c>
      <c r="S31" s="16"/>
      <c r="T31" s="30"/>
      <c r="U31" s="31">
        <v>1354</v>
      </c>
      <c r="V31" s="28"/>
      <c r="W31" s="18"/>
      <c r="X31" s="18"/>
      <c r="Y31" s="18"/>
      <c r="Z31" s="18">
        <f t="shared" si="2"/>
        <v>19799</v>
      </c>
      <c r="AA31" s="33"/>
    </row>
    <row r="32" spans="1:27" x14ac:dyDescent="0.3">
      <c r="A32" s="16" t="s">
        <v>20</v>
      </c>
      <c r="B32" s="17">
        <v>44416</v>
      </c>
      <c r="C32" s="18"/>
      <c r="D32" s="18"/>
      <c r="E32" s="18"/>
      <c r="F32" s="30"/>
      <c r="G32" s="30"/>
      <c r="H32" s="18"/>
      <c r="I32" s="19">
        <v>3429</v>
      </c>
      <c r="J32" s="18">
        <v>1428</v>
      </c>
      <c r="K32" s="18">
        <v>178</v>
      </c>
      <c r="L32" s="18">
        <v>62</v>
      </c>
      <c r="M32" s="18">
        <v>187</v>
      </c>
      <c r="N32" s="18">
        <v>359</v>
      </c>
      <c r="O32" s="28">
        <v>926</v>
      </c>
      <c r="P32" s="28">
        <v>595</v>
      </c>
      <c r="Q32" s="30"/>
      <c r="R32" s="30">
        <v>2022</v>
      </c>
      <c r="S32" s="30"/>
      <c r="T32" s="30"/>
      <c r="U32" s="31">
        <v>667</v>
      </c>
      <c r="V32" s="28"/>
      <c r="W32" s="18"/>
      <c r="X32" s="16"/>
      <c r="Y32" s="18">
        <v>630</v>
      </c>
      <c r="Z32" s="18">
        <f t="shared" si="2"/>
        <v>10483</v>
      </c>
      <c r="AA32" s="33"/>
    </row>
    <row r="33" spans="1:27" x14ac:dyDescent="0.3">
      <c r="A33" s="16" t="s">
        <v>26</v>
      </c>
      <c r="B33" s="17">
        <v>44422</v>
      </c>
      <c r="C33" s="18"/>
      <c r="D33" s="18"/>
      <c r="E33" s="18"/>
      <c r="F33" s="18"/>
      <c r="G33" s="18"/>
      <c r="H33" s="18"/>
      <c r="I33" s="18">
        <v>4705</v>
      </c>
      <c r="J33" s="18">
        <v>1788</v>
      </c>
      <c r="K33" s="18">
        <v>175</v>
      </c>
      <c r="L33" s="18">
        <v>56</v>
      </c>
      <c r="M33" s="18">
        <v>214</v>
      </c>
      <c r="N33" s="18">
        <v>326</v>
      </c>
      <c r="O33" s="18">
        <v>1123</v>
      </c>
      <c r="P33" s="18">
        <v>776</v>
      </c>
      <c r="Q33" s="18"/>
      <c r="R33" s="28">
        <v>2077</v>
      </c>
      <c r="S33" s="18"/>
      <c r="T33" s="18"/>
      <c r="U33" s="28">
        <v>942</v>
      </c>
      <c r="V33" s="28"/>
      <c r="W33" s="18"/>
      <c r="X33" s="18"/>
      <c r="Y33" s="16">
        <v>556</v>
      </c>
      <c r="Z33" s="18">
        <f t="shared" si="2"/>
        <v>12738</v>
      </c>
      <c r="AA33" s="33"/>
    </row>
    <row r="34" spans="1:27" x14ac:dyDescent="0.3">
      <c r="A34" s="16" t="s">
        <v>20</v>
      </c>
      <c r="B34" s="17">
        <v>44423</v>
      </c>
      <c r="C34" s="18"/>
      <c r="D34" s="18"/>
      <c r="E34" s="18"/>
      <c r="F34" s="18"/>
      <c r="G34" s="18"/>
      <c r="H34" s="18"/>
      <c r="I34" s="19">
        <v>7449</v>
      </c>
      <c r="J34" s="18">
        <v>3516</v>
      </c>
      <c r="K34" s="18">
        <v>281</v>
      </c>
      <c r="L34" s="18">
        <v>128</v>
      </c>
      <c r="M34" s="18">
        <v>237</v>
      </c>
      <c r="N34" s="18">
        <v>617</v>
      </c>
      <c r="O34" s="18">
        <v>1443</v>
      </c>
      <c r="P34" s="18">
        <v>898</v>
      </c>
      <c r="Q34" s="18"/>
      <c r="R34" s="18">
        <v>2095</v>
      </c>
      <c r="S34" s="18"/>
      <c r="T34" s="18"/>
      <c r="U34" s="31">
        <v>1199</v>
      </c>
      <c r="V34" s="28"/>
      <c r="W34" s="18"/>
      <c r="X34" s="18"/>
      <c r="Y34" s="28">
        <v>1649</v>
      </c>
      <c r="Z34" s="18">
        <f t="shared" si="2"/>
        <v>19512</v>
      </c>
      <c r="AA34" s="33"/>
    </row>
    <row r="35" spans="1:27" x14ac:dyDescent="0.3">
      <c r="A35" s="16" t="s">
        <v>26</v>
      </c>
      <c r="B35" s="17">
        <v>44429</v>
      </c>
      <c r="C35" s="34"/>
      <c r="D35" s="34"/>
      <c r="E35" s="34"/>
      <c r="F35" s="34"/>
      <c r="G35" s="34"/>
      <c r="H35" s="34"/>
      <c r="I35" s="34">
        <v>8140</v>
      </c>
      <c r="J35" s="34">
        <v>2328</v>
      </c>
      <c r="K35" s="34">
        <v>181</v>
      </c>
      <c r="L35" s="34">
        <v>64</v>
      </c>
      <c r="M35" s="34">
        <v>234</v>
      </c>
      <c r="N35" s="34">
        <v>439</v>
      </c>
      <c r="O35" s="28">
        <v>1187</v>
      </c>
      <c r="P35" s="28">
        <v>743</v>
      </c>
      <c r="Q35" s="34"/>
      <c r="R35" s="34">
        <v>2070</v>
      </c>
      <c r="S35" s="34"/>
      <c r="T35" s="34"/>
      <c r="U35" s="31">
        <v>953</v>
      </c>
      <c r="V35" s="28"/>
      <c r="W35" s="34"/>
      <c r="X35" s="34"/>
      <c r="Y35" s="28">
        <v>1162</v>
      </c>
      <c r="Z35" s="18">
        <f t="shared" si="2"/>
        <v>17501</v>
      </c>
      <c r="AA35" s="33"/>
    </row>
    <row r="36" spans="1:27" x14ac:dyDescent="0.3">
      <c r="A36" s="16" t="s">
        <v>20</v>
      </c>
      <c r="B36" s="17">
        <v>44430</v>
      </c>
      <c r="C36" s="34"/>
      <c r="D36" s="34"/>
      <c r="E36" s="34"/>
      <c r="F36" s="34"/>
      <c r="G36" s="34"/>
      <c r="H36" s="34"/>
      <c r="I36" s="35">
        <v>190</v>
      </c>
      <c r="J36" s="35"/>
      <c r="K36" s="35">
        <v>0</v>
      </c>
      <c r="L36" s="35">
        <v>0</v>
      </c>
      <c r="M36" s="35">
        <v>0</v>
      </c>
      <c r="N36" s="35">
        <v>0</v>
      </c>
      <c r="O36" s="28">
        <v>50</v>
      </c>
      <c r="P36" s="28">
        <v>51</v>
      </c>
      <c r="Q36" s="34"/>
      <c r="R36" s="34">
        <v>233</v>
      </c>
      <c r="S36" s="34"/>
      <c r="T36" s="34"/>
      <c r="U36" s="31">
        <v>53</v>
      </c>
      <c r="V36" s="28"/>
      <c r="W36" s="34"/>
      <c r="X36" s="34"/>
      <c r="Y36" s="28"/>
      <c r="Z36" s="18">
        <f t="shared" si="2"/>
        <v>577</v>
      </c>
      <c r="AA36" s="36" t="s">
        <v>49</v>
      </c>
    </row>
    <row r="37" spans="1:27" x14ac:dyDescent="0.3">
      <c r="A37" s="16" t="s">
        <v>26</v>
      </c>
      <c r="B37" s="17">
        <v>44436</v>
      </c>
      <c r="C37" s="18">
        <v>0</v>
      </c>
      <c r="D37" s="18"/>
      <c r="E37" s="18"/>
      <c r="F37" s="18"/>
      <c r="G37" s="18"/>
      <c r="H37" s="18"/>
      <c r="I37" s="18">
        <v>3750</v>
      </c>
      <c r="J37" s="18">
        <v>1041</v>
      </c>
      <c r="K37" s="18">
        <v>126</v>
      </c>
      <c r="L37" s="18">
        <v>59</v>
      </c>
      <c r="M37" s="18">
        <v>202</v>
      </c>
      <c r="N37" s="18">
        <v>340</v>
      </c>
      <c r="O37" s="18">
        <v>844</v>
      </c>
      <c r="P37" s="18">
        <v>506</v>
      </c>
      <c r="Q37" s="18"/>
      <c r="R37" s="18">
        <v>1002</v>
      </c>
      <c r="S37" s="18"/>
      <c r="T37" s="18"/>
      <c r="U37" s="28">
        <v>1546</v>
      </c>
      <c r="V37" s="28"/>
      <c r="W37" s="18"/>
      <c r="X37" s="18"/>
      <c r="Y37" s="18">
        <v>442</v>
      </c>
      <c r="Z37" s="18">
        <f t="shared" si="2"/>
        <v>9858</v>
      </c>
      <c r="AA37" s="33"/>
    </row>
    <row r="38" spans="1:27" x14ac:dyDescent="0.3">
      <c r="A38" s="16" t="s">
        <v>20</v>
      </c>
      <c r="B38" s="17">
        <v>44437</v>
      </c>
      <c r="C38" s="18"/>
      <c r="D38" s="18"/>
      <c r="E38" s="18"/>
      <c r="F38" s="18"/>
      <c r="G38" s="18"/>
      <c r="H38" s="18"/>
      <c r="I38" s="18">
        <v>5788</v>
      </c>
      <c r="J38" s="18">
        <v>1681</v>
      </c>
      <c r="K38" s="18">
        <v>189</v>
      </c>
      <c r="L38" s="18">
        <v>88</v>
      </c>
      <c r="M38" s="18">
        <v>210</v>
      </c>
      <c r="N38" s="18">
        <v>433</v>
      </c>
      <c r="O38" s="18">
        <v>1168</v>
      </c>
      <c r="P38" s="18">
        <v>623</v>
      </c>
      <c r="Q38" s="18"/>
      <c r="R38" s="18">
        <v>1715</v>
      </c>
      <c r="S38" s="18"/>
      <c r="T38" s="18"/>
      <c r="U38" s="28">
        <v>848</v>
      </c>
      <c r="V38" s="28"/>
      <c r="W38" s="18"/>
      <c r="X38" s="18"/>
      <c r="Y38" s="18">
        <v>925</v>
      </c>
      <c r="Z38" s="18">
        <f t="shared" si="2"/>
        <v>13668</v>
      </c>
      <c r="AA38" s="33"/>
    </row>
    <row r="39" spans="1:27" x14ac:dyDescent="0.3">
      <c r="A39" s="101" t="s">
        <v>27</v>
      </c>
      <c r="B39" s="102"/>
      <c r="C39" s="24">
        <f>SUM(C30:C38)</f>
        <v>0</v>
      </c>
      <c r="D39" s="24">
        <f t="shared" ref="D39:Z39" si="3">SUM(D30:D38)</f>
        <v>0</v>
      </c>
      <c r="E39" s="24">
        <f t="shared" si="3"/>
        <v>0</v>
      </c>
      <c r="F39" s="24">
        <f t="shared" si="3"/>
        <v>0</v>
      </c>
      <c r="G39" s="24">
        <f t="shared" si="3"/>
        <v>0</v>
      </c>
      <c r="H39" s="24">
        <f t="shared" si="3"/>
        <v>0</v>
      </c>
      <c r="I39" s="24">
        <f t="shared" si="3"/>
        <v>47983</v>
      </c>
      <c r="J39" s="24">
        <f t="shared" si="3"/>
        <v>16545</v>
      </c>
      <c r="K39" s="24">
        <f t="shared" si="3"/>
        <v>1522</v>
      </c>
      <c r="L39" s="24">
        <f t="shared" si="3"/>
        <v>569</v>
      </c>
      <c r="M39" s="24">
        <f t="shared" si="3"/>
        <v>1809</v>
      </c>
      <c r="N39" s="24">
        <f t="shared" si="3"/>
        <v>3373</v>
      </c>
      <c r="O39" s="24">
        <f t="shared" si="3"/>
        <v>9323</v>
      </c>
      <c r="P39" s="24">
        <f t="shared" si="3"/>
        <v>5636</v>
      </c>
      <c r="Q39" s="24">
        <f t="shared" si="3"/>
        <v>0</v>
      </c>
      <c r="R39" s="24">
        <f t="shared" si="3"/>
        <v>15620</v>
      </c>
      <c r="S39" s="24">
        <f t="shared" si="3"/>
        <v>0</v>
      </c>
      <c r="T39" s="24">
        <f t="shared" si="3"/>
        <v>0</v>
      </c>
      <c r="U39" s="24">
        <f t="shared" si="3"/>
        <v>8433</v>
      </c>
      <c r="V39" s="24">
        <f t="shared" si="3"/>
        <v>0</v>
      </c>
      <c r="W39" s="24">
        <f t="shared" si="3"/>
        <v>0</v>
      </c>
      <c r="X39" s="24">
        <f t="shared" si="3"/>
        <v>0</v>
      </c>
      <c r="Y39" s="24">
        <f t="shared" si="3"/>
        <v>6346</v>
      </c>
      <c r="Z39" s="24">
        <f t="shared" si="3"/>
        <v>117159</v>
      </c>
    </row>
    <row r="41" spans="1:27" ht="28.8" customHeight="1" x14ac:dyDescent="0.3">
      <c r="C41" s="84" t="s">
        <v>90</v>
      </c>
      <c r="D41" s="84"/>
      <c r="E41" s="84"/>
      <c r="F41" s="84"/>
      <c r="H41" s="99" t="s">
        <v>65</v>
      </c>
      <c r="I41" s="69" t="s">
        <v>8</v>
      </c>
      <c r="J41" s="69" t="s">
        <v>66</v>
      </c>
      <c r="K41" s="70" t="s">
        <v>31</v>
      </c>
      <c r="L41" s="71"/>
      <c r="M41" s="54"/>
      <c r="N41" s="73" t="s">
        <v>28</v>
      </c>
      <c r="O41" s="2" t="s">
        <v>29</v>
      </c>
      <c r="P41" s="2" t="s">
        <v>30</v>
      </c>
    </row>
    <row r="42" spans="1:27" x14ac:dyDescent="0.3">
      <c r="C42" s="87" t="s">
        <v>7</v>
      </c>
      <c r="D42" s="87"/>
      <c r="E42" s="87"/>
      <c r="F42" s="26">
        <f>Z25+Z39</f>
        <v>380699</v>
      </c>
      <c r="H42" s="100"/>
      <c r="I42" s="50">
        <f>SUM(C39:H39,C25:H25)</f>
        <v>26382</v>
      </c>
      <c r="J42" s="50">
        <f>SUM(I25,I39)</f>
        <v>124065</v>
      </c>
      <c r="K42" s="52">
        <f>SUM(R25:Y25,R39:Y39)</f>
        <v>121679</v>
      </c>
      <c r="L42" s="52"/>
      <c r="M42" s="55"/>
      <c r="N42" s="1">
        <f>J39+J25</f>
        <v>16545</v>
      </c>
      <c r="O42" s="1">
        <f>SUM(K25:N25,K39:N39)</f>
        <v>7273</v>
      </c>
      <c r="P42" s="1">
        <f>SUM(O39:Q39,O25:Q25)</f>
        <v>84755</v>
      </c>
    </row>
    <row r="43" spans="1:27" x14ac:dyDescent="0.3">
      <c r="C43" s="87" t="s">
        <v>86</v>
      </c>
      <c r="D43" s="87"/>
      <c r="E43" s="87"/>
      <c r="F43" s="26">
        <f>Z25</f>
        <v>263540</v>
      </c>
    </row>
    <row r="44" spans="1:27" x14ac:dyDescent="0.3">
      <c r="C44" s="87" t="s">
        <v>69</v>
      </c>
      <c r="D44" s="87"/>
      <c r="E44" s="87"/>
      <c r="F44" s="26">
        <f>AVERAGE(Z3:Z24)</f>
        <v>11979.09090909091</v>
      </c>
    </row>
  </sheetData>
  <mergeCells count="19">
    <mergeCell ref="A39:B39"/>
    <mergeCell ref="O28:Q28"/>
    <mergeCell ref="R28:Y28"/>
    <mergeCell ref="Z28:Z29"/>
    <mergeCell ref="A1:B1"/>
    <mergeCell ref="A25:B25"/>
    <mergeCell ref="A28:B28"/>
    <mergeCell ref="C28:H28"/>
    <mergeCell ref="K28:N28"/>
    <mergeCell ref="R1:Y1"/>
    <mergeCell ref="Z1:Z2"/>
    <mergeCell ref="C1:H1"/>
    <mergeCell ref="K1:N1"/>
    <mergeCell ref="O1:Q1"/>
    <mergeCell ref="H41:H42"/>
    <mergeCell ref="C41:F41"/>
    <mergeCell ref="C42:E42"/>
    <mergeCell ref="C43:E43"/>
    <mergeCell ref="C44:E44"/>
  </mergeCells>
  <pageMargins left="0.7" right="0.7" top="0.75" bottom="0.75" header="0.3" footer="0.3"/>
  <pageSetup orientation="portrait" r:id="rId1"/>
  <ignoredErrors>
    <ignoredError sqref="Z3:Z7 Z8:Z12 Z13:Z17 Z18:Z22 Z23:Z24 Z30:Z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topLeftCell="A19" workbookViewId="0">
      <selection activeCell="L39" activeCellId="1" sqref="J39:J40 L39:L40"/>
    </sheetView>
  </sheetViews>
  <sheetFormatPr defaultColWidth="9.109375" defaultRowHeight="14.4" x14ac:dyDescent="0.3"/>
  <cols>
    <col min="1" max="1" width="11.6640625" style="2" bestFit="1" customWidth="1"/>
    <col min="2" max="2" width="8.6640625" style="2" bestFit="1" customWidth="1"/>
    <col min="3" max="3" width="12.44140625" style="2" customWidth="1"/>
    <col min="4" max="4" width="10.44140625" style="2" bestFit="1" customWidth="1"/>
    <col min="5" max="5" width="12.109375" style="2" bestFit="1" customWidth="1"/>
    <col min="6" max="6" width="13.109375" style="2" customWidth="1"/>
    <col min="7" max="7" width="10.44140625" style="2" bestFit="1" customWidth="1"/>
    <col min="8" max="8" width="12.109375" style="2" bestFit="1" customWidth="1"/>
    <col min="9" max="16384" width="9.109375" style="2"/>
  </cols>
  <sheetData>
    <row r="1" spans="1:10" x14ac:dyDescent="0.3">
      <c r="A1" s="103" t="s">
        <v>70</v>
      </c>
      <c r="B1" s="103"/>
      <c r="C1" s="103" t="s">
        <v>50</v>
      </c>
      <c r="D1" s="103"/>
      <c r="E1" s="103"/>
      <c r="F1" s="103" t="s">
        <v>13</v>
      </c>
      <c r="G1" s="103"/>
      <c r="H1" s="103"/>
      <c r="I1" s="104" t="s">
        <v>7</v>
      </c>
    </row>
    <row r="2" spans="1:10" ht="30" customHeight="1" x14ac:dyDescent="0.3">
      <c r="A2" s="38" t="s">
        <v>0</v>
      </c>
      <c r="B2" s="39" t="s">
        <v>1</v>
      </c>
      <c r="C2" s="38" t="s">
        <v>51</v>
      </c>
      <c r="D2" s="38" t="s">
        <v>52</v>
      </c>
      <c r="E2" s="38" t="s">
        <v>53</v>
      </c>
      <c r="F2" s="38" t="s">
        <v>51</v>
      </c>
      <c r="G2" s="38" t="s">
        <v>52</v>
      </c>
      <c r="H2" s="38" t="s">
        <v>53</v>
      </c>
      <c r="I2" s="104"/>
    </row>
    <row r="3" spans="1:10" x14ac:dyDescent="0.3">
      <c r="A3" s="16" t="s">
        <v>21</v>
      </c>
      <c r="B3" s="17">
        <v>44410</v>
      </c>
      <c r="C3" s="41">
        <v>358</v>
      </c>
      <c r="D3" s="41">
        <v>563</v>
      </c>
      <c r="E3" s="41">
        <v>43</v>
      </c>
      <c r="F3" s="41">
        <v>609</v>
      </c>
      <c r="G3" s="41">
        <v>402</v>
      </c>
      <c r="H3" s="41">
        <v>76</v>
      </c>
      <c r="I3" s="42">
        <f>SUM(C3:H3)</f>
        <v>2051</v>
      </c>
      <c r="J3" s="33"/>
    </row>
    <row r="4" spans="1:10" x14ac:dyDescent="0.3">
      <c r="A4" s="16" t="s">
        <v>22</v>
      </c>
      <c r="B4" s="17">
        <v>44411</v>
      </c>
      <c r="C4" s="41">
        <v>457</v>
      </c>
      <c r="D4" s="41">
        <v>749</v>
      </c>
      <c r="E4" s="41">
        <v>2</v>
      </c>
      <c r="F4" s="41">
        <v>628</v>
      </c>
      <c r="G4" s="41">
        <v>383</v>
      </c>
      <c r="H4" s="41">
        <v>27</v>
      </c>
      <c r="I4" s="42">
        <f t="shared" ref="I4:I24" si="0">SUM(C4:H4)</f>
        <v>2246</v>
      </c>
      <c r="J4" s="33"/>
    </row>
    <row r="5" spans="1:10" x14ac:dyDescent="0.3">
      <c r="A5" s="16" t="s">
        <v>23</v>
      </c>
      <c r="B5" s="17">
        <v>44412</v>
      </c>
      <c r="C5" s="41">
        <v>474</v>
      </c>
      <c r="D5" s="41">
        <v>702</v>
      </c>
      <c r="E5" s="41">
        <v>1</v>
      </c>
      <c r="F5" s="41">
        <v>606</v>
      </c>
      <c r="G5" s="41">
        <v>391</v>
      </c>
      <c r="H5" s="41">
        <v>10</v>
      </c>
      <c r="I5" s="42">
        <f t="shared" si="0"/>
        <v>2184</v>
      </c>
      <c r="J5" s="33"/>
    </row>
    <row r="6" spans="1:10" x14ac:dyDescent="0.3">
      <c r="A6" s="16" t="s">
        <v>24</v>
      </c>
      <c r="B6" s="17">
        <v>44413</v>
      </c>
      <c r="C6" s="41">
        <v>363</v>
      </c>
      <c r="D6" s="41">
        <v>743</v>
      </c>
      <c r="E6" s="41">
        <v>2</v>
      </c>
      <c r="F6" s="41">
        <v>680</v>
      </c>
      <c r="G6" s="41">
        <v>344</v>
      </c>
      <c r="H6" s="41">
        <v>10</v>
      </c>
      <c r="I6" s="42">
        <f t="shared" si="0"/>
        <v>2142</v>
      </c>
      <c r="J6" s="33"/>
    </row>
    <row r="7" spans="1:10" x14ac:dyDescent="0.3">
      <c r="A7" s="16" t="s">
        <v>25</v>
      </c>
      <c r="B7" s="17">
        <v>44414</v>
      </c>
      <c r="C7" s="41">
        <v>297</v>
      </c>
      <c r="D7" s="41">
        <v>588</v>
      </c>
      <c r="E7" s="41">
        <v>80</v>
      </c>
      <c r="F7" s="41">
        <v>586</v>
      </c>
      <c r="G7" s="41">
        <v>283</v>
      </c>
      <c r="H7" s="41">
        <v>170</v>
      </c>
      <c r="I7" s="42">
        <f t="shared" si="0"/>
        <v>2004</v>
      </c>
      <c r="J7" s="33"/>
    </row>
    <row r="8" spans="1:10" x14ac:dyDescent="0.3">
      <c r="A8" s="16" t="s">
        <v>21</v>
      </c>
      <c r="B8" s="17">
        <v>44417</v>
      </c>
      <c r="C8" s="41">
        <v>377</v>
      </c>
      <c r="D8" s="41">
        <v>579</v>
      </c>
      <c r="E8" s="41">
        <v>17</v>
      </c>
      <c r="F8" s="41">
        <v>562</v>
      </c>
      <c r="G8" s="41">
        <v>298</v>
      </c>
      <c r="H8" s="41">
        <v>36</v>
      </c>
      <c r="I8" s="42">
        <f t="shared" si="0"/>
        <v>1869</v>
      </c>
      <c r="J8" s="33"/>
    </row>
    <row r="9" spans="1:10" x14ac:dyDescent="0.3">
      <c r="A9" s="16" t="s">
        <v>22</v>
      </c>
      <c r="B9" s="17">
        <v>44418</v>
      </c>
      <c r="C9" s="41">
        <v>442</v>
      </c>
      <c r="D9" s="41">
        <v>631</v>
      </c>
      <c r="E9" s="41">
        <v>14</v>
      </c>
      <c r="F9" s="41">
        <v>347</v>
      </c>
      <c r="G9" s="41">
        <v>577</v>
      </c>
      <c r="H9" s="41">
        <v>21</v>
      </c>
      <c r="I9" s="42">
        <f t="shared" si="0"/>
        <v>2032</v>
      </c>
      <c r="J9" s="33"/>
    </row>
    <row r="10" spans="1:10" x14ac:dyDescent="0.3">
      <c r="A10" s="16" t="s">
        <v>23</v>
      </c>
      <c r="B10" s="17">
        <v>44419</v>
      </c>
      <c r="C10" s="41">
        <v>394</v>
      </c>
      <c r="D10" s="41">
        <v>626</v>
      </c>
      <c r="E10" s="41">
        <v>30</v>
      </c>
      <c r="F10" s="41">
        <v>333</v>
      </c>
      <c r="G10" s="41">
        <v>626</v>
      </c>
      <c r="H10" s="41">
        <v>65</v>
      </c>
      <c r="I10" s="42">
        <f t="shared" si="0"/>
        <v>2074</v>
      </c>
      <c r="J10" s="33"/>
    </row>
    <row r="11" spans="1:10" x14ac:dyDescent="0.3">
      <c r="A11" s="16" t="s">
        <v>24</v>
      </c>
      <c r="B11" s="17">
        <v>44420</v>
      </c>
      <c r="C11" s="42">
        <v>442</v>
      </c>
      <c r="D11" s="41">
        <v>659</v>
      </c>
      <c r="E11" s="41">
        <v>30</v>
      </c>
      <c r="F11" s="41">
        <v>401</v>
      </c>
      <c r="G11" s="43">
        <v>593</v>
      </c>
      <c r="H11" s="41">
        <v>84</v>
      </c>
      <c r="I11" s="42">
        <f t="shared" si="0"/>
        <v>2209</v>
      </c>
      <c r="J11" s="33"/>
    </row>
    <row r="12" spans="1:10" x14ac:dyDescent="0.3">
      <c r="A12" s="16" t="s">
        <v>25</v>
      </c>
      <c r="B12" s="17">
        <v>44421</v>
      </c>
      <c r="C12" s="42">
        <v>320</v>
      </c>
      <c r="D12" s="41">
        <v>553</v>
      </c>
      <c r="E12" s="41">
        <v>86</v>
      </c>
      <c r="F12" s="41">
        <v>302</v>
      </c>
      <c r="G12" s="42">
        <v>492</v>
      </c>
      <c r="H12" s="41">
        <v>128</v>
      </c>
      <c r="I12" s="42">
        <f t="shared" si="0"/>
        <v>1881</v>
      </c>
      <c r="J12" s="33"/>
    </row>
    <row r="13" spans="1:10" x14ac:dyDescent="0.3">
      <c r="A13" s="16" t="s">
        <v>21</v>
      </c>
      <c r="B13" s="17">
        <v>44424</v>
      </c>
      <c r="C13" s="42">
        <v>330</v>
      </c>
      <c r="D13" s="41">
        <v>573</v>
      </c>
      <c r="E13" s="41">
        <v>46</v>
      </c>
      <c r="F13" s="41">
        <v>297</v>
      </c>
      <c r="G13" s="42">
        <v>544</v>
      </c>
      <c r="H13" s="41">
        <v>27</v>
      </c>
      <c r="I13" s="42">
        <f t="shared" si="0"/>
        <v>1817</v>
      </c>
      <c r="J13" s="33"/>
    </row>
    <row r="14" spans="1:10" x14ac:dyDescent="0.3">
      <c r="A14" s="16" t="s">
        <v>22</v>
      </c>
      <c r="B14" s="17">
        <v>44425</v>
      </c>
      <c r="C14" s="42">
        <v>430</v>
      </c>
      <c r="D14" s="41">
        <v>673</v>
      </c>
      <c r="E14" s="41">
        <v>6</v>
      </c>
      <c r="F14" s="41">
        <v>369</v>
      </c>
      <c r="G14" s="42">
        <v>642</v>
      </c>
      <c r="H14" s="41">
        <v>6</v>
      </c>
      <c r="I14" s="42">
        <f t="shared" si="0"/>
        <v>2126</v>
      </c>
      <c r="J14" s="33"/>
    </row>
    <row r="15" spans="1:10" x14ac:dyDescent="0.3">
      <c r="A15" s="16" t="s">
        <v>23</v>
      </c>
      <c r="B15" s="17">
        <v>44426</v>
      </c>
      <c r="C15" s="42">
        <v>386</v>
      </c>
      <c r="D15" s="41">
        <v>608</v>
      </c>
      <c r="E15" s="41">
        <v>16</v>
      </c>
      <c r="F15" s="41">
        <v>350</v>
      </c>
      <c r="G15" s="42">
        <v>533</v>
      </c>
      <c r="H15" s="41">
        <v>0</v>
      </c>
      <c r="I15" s="42">
        <f t="shared" si="0"/>
        <v>1893</v>
      </c>
      <c r="J15" s="33"/>
    </row>
    <row r="16" spans="1:10" x14ac:dyDescent="0.3">
      <c r="A16" s="16" t="s">
        <v>24</v>
      </c>
      <c r="B16" s="17">
        <v>44427</v>
      </c>
      <c r="C16" s="42">
        <v>398</v>
      </c>
      <c r="D16" s="41">
        <v>607</v>
      </c>
      <c r="E16" s="41">
        <v>16</v>
      </c>
      <c r="F16" s="41">
        <v>343</v>
      </c>
      <c r="G16" s="41">
        <v>546</v>
      </c>
      <c r="H16" s="41">
        <v>13</v>
      </c>
      <c r="I16" s="42">
        <f t="shared" si="0"/>
        <v>1923</v>
      </c>
      <c r="J16" s="33"/>
    </row>
    <row r="17" spans="1:10" x14ac:dyDescent="0.3">
      <c r="A17" s="16" t="s">
        <v>25</v>
      </c>
      <c r="B17" s="17">
        <v>44428</v>
      </c>
      <c r="C17" s="42">
        <v>307</v>
      </c>
      <c r="D17" s="41">
        <v>562</v>
      </c>
      <c r="E17" s="41">
        <v>22</v>
      </c>
      <c r="F17" s="41">
        <v>211</v>
      </c>
      <c r="G17" s="41">
        <v>516</v>
      </c>
      <c r="H17" s="41">
        <v>50</v>
      </c>
      <c r="I17" s="42">
        <f t="shared" si="0"/>
        <v>1668</v>
      </c>
      <c r="J17" s="33"/>
    </row>
    <row r="18" spans="1:10" x14ac:dyDescent="0.3">
      <c r="A18" s="16" t="s">
        <v>21</v>
      </c>
      <c r="B18" s="17">
        <v>44431</v>
      </c>
      <c r="C18" s="41">
        <v>230</v>
      </c>
      <c r="D18" s="41">
        <v>505</v>
      </c>
      <c r="E18" s="41">
        <v>0</v>
      </c>
      <c r="F18" s="41">
        <v>193</v>
      </c>
      <c r="G18" s="41">
        <v>445</v>
      </c>
      <c r="H18" s="41">
        <v>0</v>
      </c>
      <c r="I18" s="42">
        <f t="shared" si="0"/>
        <v>1373</v>
      </c>
      <c r="J18" s="33"/>
    </row>
    <row r="19" spans="1:10" x14ac:dyDescent="0.3">
      <c r="A19" s="16" t="s">
        <v>22</v>
      </c>
      <c r="B19" s="17">
        <v>44432</v>
      </c>
      <c r="C19" s="41">
        <v>345</v>
      </c>
      <c r="D19" s="41">
        <v>685</v>
      </c>
      <c r="E19" s="41">
        <v>54</v>
      </c>
      <c r="F19" s="41">
        <v>290</v>
      </c>
      <c r="G19" s="41">
        <v>611</v>
      </c>
      <c r="H19" s="41">
        <v>78</v>
      </c>
      <c r="I19" s="42">
        <f t="shared" si="0"/>
        <v>2063</v>
      </c>
      <c r="J19" s="33"/>
    </row>
    <row r="20" spans="1:10" x14ac:dyDescent="0.3">
      <c r="A20" s="16" t="s">
        <v>23</v>
      </c>
      <c r="B20" s="17">
        <v>44433</v>
      </c>
      <c r="C20" s="41">
        <v>349</v>
      </c>
      <c r="D20" s="41">
        <v>710</v>
      </c>
      <c r="E20" s="41">
        <v>94</v>
      </c>
      <c r="F20" s="41">
        <v>290</v>
      </c>
      <c r="G20" s="41">
        <v>631</v>
      </c>
      <c r="H20" s="41">
        <v>148</v>
      </c>
      <c r="I20" s="42">
        <f t="shared" si="0"/>
        <v>2222</v>
      </c>
      <c r="J20" s="33"/>
    </row>
    <row r="21" spans="1:10" x14ac:dyDescent="0.3">
      <c r="A21" s="16" t="s">
        <v>24</v>
      </c>
      <c r="B21" s="17">
        <v>44434</v>
      </c>
      <c r="C21" s="42">
        <v>341</v>
      </c>
      <c r="D21" s="42">
        <v>673</v>
      </c>
      <c r="E21" s="42">
        <v>48</v>
      </c>
      <c r="F21" s="42">
        <v>302</v>
      </c>
      <c r="G21" s="42">
        <v>555</v>
      </c>
      <c r="H21" s="42">
        <v>128</v>
      </c>
      <c r="I21" s="42">
        <f t="shared" si="0"/>
        <v>2047</v>
      </c>
      <c r="J21" s="33"/>
    </row>
    <row r="22" spans="1:10" x14ac:dyDescent="0.3">
      <c r="A22" s="16" t="s">
        <v>25</v>
      </c>
      <c r="B22" s="17">
        <v>44435</v>
      </c>
      <c r="C22" s="42">
        <v>285</v>
      </c>
      <c r="D22" s="42">
        <v>480</v>
      </c>
      <c r="E22" s="42">
        <v>80</v>
      </c>
      <c r="F22" s="42">
        <v>267</v>
      </c>
      <c r="G22" s="42">
        <v>506</v>
      </c>
      <c r="H22" s="42">
        <v>133</v>
      </c>
      <c r="I22" s="42">
        <f t="shared" si="0"/>
        <v>1751</v>
      </c>
      <c r="J22" s="33"/>
    </row>
    <row r="23" spans="1:10" x14ac:dyDescent="0.3">
      <c r="A23" s="16" t="s">
        <v>21</v>
      </c>
      <c r="B23" s="17">
        <v>44438</v>
      </c>
      <c r="C23" s="41">
        <v>242</v>
      </c>
      <c r="D23" s="41">
        <v>523</v>
      </c>
      <c r="E23" s="41">
        <v>0</v>
      </c>
      <c r="F23" s="41">
        <v>253</v>
      </c>
      <c r="G23" s="41">
        <v>526</v>
      </c>
      <c r="H23" s="41">
        <v>0</v>
      </c>
      <c r="I23" s="42">
        <f t="shared" si="0"/>
        <v>1544</v>
      </c>
      <c r="J23" s="33"/>
    </row>
    <row r="24" spans="1:10" x14ac:dyDescent="0.3">
      <c r="A24" s="16" t="s">
        <v>22</v>
      </c>
      <c r="B24" s="17">
        <v>44439</v>
      </c>
      <c r="C24" s="41">
        <v>326</v>
      </c>
      <c r="D24" s="41">
        <v>586</v>
      </c>
      <c r="E24" s="41">
        <v>32</v>
      </c>
      <c r="F24" s="41">
        <v>288</v>
      </c>
      <c r="G24" s="41">
        <v>538</v>
      </c>
      <c r="H24" s="41">
        <v>38</v>
      </c>
      <c r="I24" s="42">
        <f t="shared" si="0"/>
        <v>1808</v>
      </c>
      <c r="J24" s="33"/>
    </row>
    <row r="25" spans="1:10" x14ac:dyDescent="0.3">
      <c r="A25" s="107" t="s">
        <v>27</v>
      </c>
      <c r="B25" s="107"/>
      <c r="C25" s="44">
        <f t="shared" ref="C25:I25" si="1">SUM(C3:C24)</f>
        <v>7893</v>
      </c>
      <c r="D25" s="44">
        <f t="shared" si="1"/>
        <v>13578</v>
      </c>
      <c r="E25" s="44">
        <f t="shared" si="1"/>
        <v>719</v>
      </c>
      <c r="F25" s="44">
        <f t="shared" si="1"/>
        <v>8507</v>
      </c>
      <c r="G25" s="44">
        <f t="shared" si="1"/>
        <v>10982</v>
      </c>
      <c r="H25" s="44">
        <f t="shared" si="1"/>
        <v>1248</v>
      </c>
      <c r="I25" s="46">
        <f t="shared" si="1"/>
        <v>42927</v>
      </c>
    </row>
    <row r="27" spans="1:10" x14ac:dyDescent="0.3">
      <c r="A27" s="103" t="s">
        <v>88</v>
      </c>
      <c r="B27" s="103"/>
      <c r="C27" s="103" t="s">
        <v>50</v>
      </c>
      <c r="D27" s="103"/>
      <c r="E27" s="103"/>
      <c r="F27" s="103" t="s">
        <v>13</v>
      </c>
      <c r="G27" s="103"/>
      <c r="H27" s="103"/>
      <c r="I27" s="104" t="s">
        <v>7</v>
      </c>
    </row>
    <row r="28" spans="1:10" ht="35.25" customHeight="1" x14ac:dyDescent="0.3">
      <c r="A28" s="38" t="s">
        <v>0</v>
      </c>
      <c r="B28" s="39" t="s">
        <v>1</v>
      </c>
      <c r="C28" s="38" t="s">
        <v>51</v>
      </c>
      <c r="D28" s="38" t="s">
        <v>52</v>
      </c>
      <c r="E28" s="38" t="s">
        <v>53</v>
      </c>
      <c r="F28" s="38" t="s">
        <v>51</v>
      </c>
      <c r="G28" s="38" t="s">
        <v>52</v>
      </c>
      <c r="H28" s="38" t="s">
        <v>53</v>
      </c>
      <c r="I28" s="104"/>
    </row>
    <row r="29" spans="1:10" x14ac:dyDescent="0.3">
      <c r="A29" s="16" t="s">
        <v>26</v>
      </c>
      <c r="B29" s="17">
        <v>44415</v>
      </c>
      <c r="C29" s="41">
        <v>0</v>
      </c>
      <c r="D29" s="41">
        <v>547</v>
      </c>
      <c r="E29" s="41">
        <v>265</v>
      </c>
      <c r="F29" s="41">
        <v>689</v>
      </c>
      <c r="G29" s="41">
        <v>0</v>
      </c>
      <c r="H29" s="41">
        <v>355</v>
      </c>
      <c r="I29" s="42">
        <f>SUM(C29:H29)</f>
        <v>1856</v>
      </c>
      <c r="J29" s="33"/>
    </row>
    <row r="30" spans="1:10" x14ac:dyDescent="0.3">
      <c r="A30" s="16" t="s">
        <v>20</v>
      </c>
      <c r="B30" s="17">
        <v>44416</v>
      </c>
      <c r="C30" s="41">
        <v>0</v>
      </c>
      <c r="D30" s="41">
        <v>486</v>
      </c>
      <c r="E30" s="41">
        <v>28</v>
      </c>
      <c r="F30" s="41">
        <v>664</v>
      </c>
      <c r="G30" s="41">
        <v>0</v>
      </c>
      <c r="H30" s="41">
        <v>56</v>
      </c>
      <c r="I30" s="42">
        <f t="shared" ref="I30:I35" si="2">SUM(C30:H30)</f>
        <v>1234</v>
      </c>
      <c r="J30" s="33"/>
    </row>
    <row r="31" spans="1:10" x14ac:dyDescent="0.3">
      <c r="A31" s="16" t="s">
        <v>26</v>
      </c>
      <c r="B31" s="17">
        <v>44422</v>
      </c>
      <c r="C31" s="42">
        <v>0</v>
      </c>
      <c r="D31" s="41">
        <v>503</v>
      </c>
      <c r="E31" s="41">
        <v>120</v>
      </c>
      <c r="F31" s="41">
        <v>0</v>
      </c>
      <c r="G31" s="42">
        <v>603</v>
      </c>
      <c r="H31" s="41">
        <v>125</v>
      </c>
      <c r="I31" s="42">
        <f t="shared" si="2"/>
        <v>1351</v>
      </c>
      <c r="J31" s="33"/>
    </row>
    <row r="32" spans="1:10" x14ac:dyDescent="0.3">
      <c r="A32" s="16" t="s">
        <v>20</v>
      </c>
      <c r="B32" s="17">
        <v>44423</v>
      </c>
      <c r="C32" s="42">
        <v>0</v>
      </c>
      <c r="D32" s="41">
        <v>534</v>
      </c>
      <c r="E32" s="41">
        <v>422</v>
      </c>
      <c r="F32" s="41">
        <v>0</v>
      </c>
      <c r="G32" s="42">
        <v>686</v>
      </c>
      <c r="H32" s="41">
        <v>531</v>
      </c>
      <c r="I32" s="42">
        <f t="shared" si="2"/>
        <v>2173</v>
      </c>
      <c r="J32" s="33"/>
    </row>
    <row r="33" spans="1:13" x14ac:dyDescent="0.3">
      <c r="A33" s="16" t="s">
        <v>26</v>
      </c>
      <c r="B33" s="17">
        <v>44429</v>
      </c>
      <c r="C33" s="42">
        <v>0</v>
      </c>
      <c r="D33" s="41">
        <v>424</v>
      </c>
      <c r="E33" s="41">
        <v>150</v>
      </c>
      <c r="F33" s="41">
        <v>0</v>
      </c>
      <c r="G33" s="42">
        <v>445</v>
      </c>
      <c r="H33" s="41">
        <v>72</v>
      </c>
      <c r="I33" s="42">
        <f t="shared" si="2"/>
        <v>1091</v>
      </c>
      <c r="J33" s="33"/>
    </row>
    <row r="34" spans="1:13" x14ac:dyDescent="0.3">
      <c r="A34" s="16" t="s">
        <v>20</v>
      </c>
      <c r="B34" s="17">
        <v>44430</v>
      </c>
      <c r="C34" s="42">
        <v>0</v>
      </c>
      <c r="D34" s="41">
        <v>0</v>
      </c>
      <c r="E34" s="41">
        <v>0</v>
      </c>
      <c r="F34" s="41">
        <v>0</v>
      </c>
      <c r="G34" s="42">
        <v>0</v>
      </c>
      <c r="H34" s="41">
        <v>0</v>
      </c>
      <c r="I34" s="42">
        <f t="shared" si="2"/>
        <v>0</v>
      </c>
      <c r="J34" s="36" t="s">
        <v>49</v>
      </c>
    </row>
    <row r="35" spans="1:13" x14ac:dyDescent="0.3">
      <c r="A35" s="16" t="s">
        <v>26</v>
      </c>
      <c r="B35" s="17">
        <v>44436</v>
      </c>
      <c r="C35" s="42">
        <v>0</v>
      </c>
      <c r="D35" s="42">
        <v>394</v>
      </c>
      <c r="E35" s="42">
        <v>0</v>
      </c>
      <c r="F35" s="42">
        <v>0</v>
      </c>
      <c r="G35" s="42">
        <v>383</v>
      </c>
      <c r="H35" s="42">
        <v>0</v>
      </c>
      <c r="I35" s="42">
        <f t="shared" si="2"/>
        <v>777</v>
      </c>
      <c r="J35" s="33"/>
    </row>
    <row r="36" spans="1:13" x14ac:dyDescent="0.3">
      <c r="A36" s="16" t="s">
        <v>20</v>
      </c>
      <c r="B36" s="17">
        <v>44437</v>
      </c>
      <c r="C36" s="42">
        <v>0</v>
      </c>
      <c r="D36" s="42">
        <v>505</v>
      </c>
      <c r="E36" s="42">
        <v>172</v>
      </c>
      <c r="F36" s="42">
        <v>0</v>
      </c>
      <c r="G36" s="42">
        <v>630</v>
      </c>
      <c r="H36" s="42">
        <v>148</v>
      </c>
      <c r="I36" s="42">
        <f>SUM(C36:H36)</f>
        <v>1455</v>
      </c>
      <c r="J36" s="33"/>
    </row>
    <row r="37" spans="1:13" x14ac:dyDescent="0.3">
      <c r="A37" s="107" t="s">
        <v>27</v>
      </c>
      <c r="B37" s="107"/>
      <c r="C37" s="45">
        <f>SUM(C29:C36)</f>
        <v>0</v>
      </c>
      <c r="D37" s="45">
        <f t="shared" ref="D37:I37" si="3">SUM(D29:D36)</f>
        <v>3393</v>
      </c>
      <c r="E37" s="45">
        <f t="shared" si="3"/>
        <v>1157</v>
      </c>
      <c r="F37" s="45">
        <f t="shared" si="3"/>
        <v>1353</v>
      </c>
      <c r="G37" s="45">
        <f t="shared" si="3"/>
        <v>2747</v>
      </c>
      <c r="H37" s="45">
        <f t="shared" si="3"/>
        <v>1287</v>
      </c>
      <c r="I37" s="72">
        <f t="shared" si="3"/>
        <v>9937</v>
      </c>
    </row>
    <row r="39" spans="1:13" ht="28.8" x14ac:dyDescent="0.3">
      <c r="C39" s="84" t="s">
        <v>91</v>
      </c>
      <c r="D39" s="84"/>
      <c r="E39" s="84"/>
      <c r="F39" s="84"/>
      <c r="H39" s="99" t="s">
        <v>65</v>
      </c>
      <c r="I39" s="69" t="s">
        <v>8</v>
      </c>
      <c r="J39" s="69" t="s">
        <v>66</v>
      </c>
      <c r="K39" s="70" t="s">
        <v>31</v>
      </c>
      <c r="L39" s="71" t="s">
        <v>13</v>
      </c>
      <c r="M39" s="54" t="s">
        <v>7</v>
      </c>
    </row>
    <row r="40" spans="1:13" x14ac:dyDescent="0.3">
      <c r="C40" s="87" t="s">
        <v>7</v>
      </c>
      <c r="D40" s="87"/>
      <c r="E40" s="87"/>
      <c r="F40" s="26">
        <f>I25+I37</f>
        <v>52864</v>
      </c>
      <c r="H40" s="100"/>
      <c r="I40" s="50">
        <v>0</v>
      </c>
      <c r="J40" s="50">
        <f>SUM(C37:E37,C25:E25)</f>
        <v>26740</v>
      </c>
      <c r="K40" s="52">
        <v>0</v>
      </c>
      <c r="L40" s="52">
        <f>SUM(F25:H25,F37:H37)</f>
        <v>26124</v>
      </c>
      <c r="M40" s="55">
        <f>SUM(I40:L40)</f>
        <v>52864</v>
      </c>
    </row>
    <row r="41" spans="1:13" x14ac:dyDescent="0.3">
      <c r="C41" s="87" t="s">
        <v>86</v>
      </c>
      <c r="D41" s="87"/>
      <c r="E41" s="87"/>
      <c r="F41" s="26">
        <f>I25</f>
        <v>42927</v>
      </c>
    </row>
    <row r="42" spans="1:13" x14ac:dyDescent="0.3">
      <c r="C42" s="87" t="s">
        <v>69</v>
      </c>
      <c r="D42" s="87"/>
      <c r="E42" s="87"/>
      <c r="F42" s="26">
        <f>AVERAGE(I3:I24)</f>
        <v>1951.2272727272727</v>
      </c>
    </row>
  </sheetData>
  <mergeCells count="15">
    <mergeCell ref="A25:B25"/>
    <mergeCell ref="C1:E1"/>
    <mergeCell ref="F1:H1"/>
    <mergeCell ref="I1:I2"/>
    <mergeCell ref="A1:B1"/>
    <mergeCell ref="C42:E42"/>
    <mergeCell ref="A27:B27"/>
    <mergeCell ref="C27:E27"/>
    <mergeCell ref="F27:H27"/>
    <mergeCell ref="I27:I28"/>
    <mergeCell ref="H39:H40"/>
    <mergeCell ref="A37:B37"/>
    <mergeCell ref="C39:F39"/>
    <mergeCell ref="C40:E40"/>
    <mergeCell ref="C41:E41"/>
  </mergeCells>
  <pageMargins left="0.7" right="0.7" top="0.75" bottom="0.75" header="0.3" footer="0.3"/>
  <pageSetup orientation="portrait" r:id="rId1"/>
  <ignoredErrors>
    <ignoredError sqref="I3:I7 I8:I12 I13:I17 I18:I22 I23:I24 I29:I3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topLeftCell="A28" workbookViewId="0">
      <selection activeCell="C25" sqref="C25:D25"/>
    </sheetView>
  </sheetViews>
  <sheetFormatPr defaultColWidth="9.109375" defaultRowHeight="14.4" x14ac:dyDescent="0.3"/>
  <cols>
    <col min="1" max="1" width="11.6640625" style="2" bestFit="1" customWidth="1"/>
    <col min="2" max="3" width="9.109375" style="2"/>
    <col min="4" max="4" width="13.6640625" style="2" customWidth="1"/>
    <col min="5" max="6" width="9.109375" style="2"/>
    <col min="7" max="7" width="12.33203125" style="2" customWidth="1"/>
    <col min="8" max="16384" width="9.109375" style="2"/>
  </cols>
  <sheetData>
    <row r="1" spans="1:5" ht="15" customHeight="1" x14ac:dyDescent="0.3">
      <c r="A1" s="103" t="s">
        <v>70</v>
      </c>
      <c r="B1" s="103"/>
      <c r="C1" s="103" t="s">
        <v>54</v>
      </c>
      <c r="D1" s="103"/>
      <c r="E1" s="104" t="s">
        <v>7</v>
      </c>
    </row>
    <row r="2" spans="1:5" ht="43.5" customHeight="1" x14ac:dyDescent="0.3">
      <c r="A2" s="38" t="s">
        <v>0</v>
      </c>
      <c r="B2" s="39" t="s">
        <v>1</v>
      </c>
      <c r="C2" s="38" t="s">
        <v>55</v>
      </c>
      <c r="D2" s="38" t="s">
        <v>92</v>
      </c>
      <c r="E2" s="104"/>
    </row>
    <row r="3" spans="1:5" x14ac:dyDescent="0.3">
      <c r="A3" s="16" t="s">
        <v>21</v>
      </c>
      <c r="B3" s="17">
        <v>44410</v>
      </c>
      <c r="C3" s="61">
        <v>171</v>
      </c>
      <c r="D3" s="61">
        <v>145</v>
      </c>
      <c r="E3" s="18">
        <f t="shared" ref="E3:E24" si="0">SUM(C3:D3)</f>
        <v>316</v>
      </c>
    </row>
    <row r="4" spans="1:5" x14ac:dyDescent="0.3">
      <c r="A4" s="16" t="s">
        <v>22</v>
      </c>
      <c r="B4" s="17">
        <v>44411</v>
      </c>
      <c r="C4" s="61">
        <v>182</v>
      </c>
      <c r="D4" s="61">
        <v>169</v>
      </c>
      <c r="E4" s="18">
        <f t="shared" si="0"/>
        <v>351</v>
      </c>
    </row>
    <row r="5" spans="1:5" x14ac:dyDescent="0.3">
      <c r="A5" s="16" t="s">
        <v>23</v>
      </c>
      <c r="B5" s="17">
        <v>44412</v>
      </c>
      <c r="C5" s="61">
        <v>188</v>
      </c>
      <c r="D5" s="61">
        <v>166</v>
      </c>
      <c r="E5" s="18">
        <f t="shared" si="0"/>
        <v>354</v>
      </c>
    </row>
    <row r="6" spans="1:5" x14ac:dyDescent="0.3">
      <c r="A6" s="16" t="s">
        <v>24</v>
      </c>
      <c r="B6" s="17">
        <v>44413</v>
      </c>
      <c r="C6" s="61">
        <v>171</v>
      </c>
      <c r="D6" s="61">
        <v>174</v>
      </c>
      <c r="E6" s="18">
        <f t="shared" si="0"/>
        <v>345</v>
      </c>
    </row>
    <row r="7" spans="1:5" x14ac:dyDescent="0.3">
      <c r="A7" s="16" t="s">
        <v>25</v>
      </c>
      <c r="B7" s="17">
        <v>44414</v>
      </c>
      <c r="C7" s="61">
        <v>120</v>
      </c>
      <c r="D7" s="61">
        <v>124</v>
      </c>
      <c r="E7" s="18">
        <f t="shared" si="0"/>
        <v>244</v>
      </c>
    </row>
    <row r="8" spans="1:5" x14ac:dyDescent="0.3">
      <c r="A8" s="16" t="s">
        <v>21</v>
      </c>
      <c r="B8" s="17">
        <v>44417</v>
      </c>
      <c r="C8" s="61">
        <v>160</v>
      </c>
      <c r="D8" s="61">
        <v>145</v>
      </c>
      <c r="E8" s="18">
        <f t="shared" si="0"/>
        <v>305</v>
      </c>
    </row>
    <row r="9" spans="1:5" x14ac:dyDescent="0.3">
      <c r="A9" s="16" t="s">
        <v>22</v>
      </c>
      <c r="B9" s="17">
        <v>44418</v>
      </c>
      <c r="C9" s="61">
        <v>167</v>
      </c>
      <c r="D9" s="61">
        <v>157</v>
      </c>
      <c r="E9" s="18">
        <f t="shared" si="0"/>
        <v>324</v>
      </c>
    </row>
    <row r="10" spans="1:5" x14ac:dyDescent="0.3">
      <c r="A10" s="16" t="s">
        <v>23</v>
      </c>
      <c r="B10" s="17">
        <v>44419</v>
      </c>
      <c r="C10" s="61">
        <v>161</v>
      </c>
      <c r="D10" s="61">
        <v>162</v>
      </c>
      <c r="E10" s="18">
        <f t="shared" si="0"/>
        <v>323</v>
      </c>
    </row>
    <row r="11" spans="1:5" x14ac:dyDescent="0.3">
      <c r="A11" s="16" t="s">
        <v>24</v>
      </c>
      <c r="B11" s="17">
        <v>44420</v>
      </c>
      <c r="C11" s="61">
        <v>180</v>
      </c>
      <c r="D11" s="61">
        <v>163</v>
      </c>
      <c r="E11" s="18">
        <f t="shared" si="0"/>
        <v>343</v>
      </c>
    </row>
    <row r="12" spans="1:5" x14ac:dyDescent="0.3">
      <c r="A12" s="16" t="s">
        <v>25</v>
      </c>
      <c r="B12" s="17">
        <v>44421</v>
      </c>
      <c r="C12" s="61">
        <v>114</v>
      </c>
      <c r="D12" s="61">
        <v>116</v>
      </c>
      <c r="E12" s="18">
        <f t="shared" si="0"/>
        <v>230</v>
      </c>
    </row>
    <row r="13" spans="1:5" x14ac:dyDescent="0.3">
      <c r="A13" s="16" t="s">
        <v>21</v>
      </c>
      <c r="B13" s="17">
        <v>44424</v>
      </c>
      <c r="C13" s="61">
        <v>148</v>
      </c>
      <c r="D13" s="61">
        <v>137</v>
      </c>
      <c r="E13" s="18">
        <f t="shared" si="0"/>
        <v>285</v>
      </c>
    </row>
    <row r="14" spans="1:5" x14ac:dyDescent="0.3">
      <c r="A14" s="16" t="s">
        <v>22</v>
      </c>
      <c r="B14" s="17">
        <v>44425</v>
      </c>
      <c r="C14" s="61">
        <v>158</v>
      </c>
      <c r="D14" s="61">
        <v>149</v>
      </c>
      <c r="E14" s="18">
        <f t="shared" si="0"/>
        <v>307</v>
      </c>
    </row>
    <row r="15" spans="1:5" x14ac:dyDescent="0.3">
      <c r="A15" s="16" t="s">
        <v>23</v>
      </c>
      <c r="B15" s="17">
        <v>44426</v>
      </c>
      <c r="C15" s="61">
        <v>149</v>
      </c>
      <c r="D15" s="61">
        <v>150</v>
      </c>
      <c r="E15" s="18">
        <f t="shared" si="0"/>
        <v>299</v>
      </c>
    </row>
    <row r="16" spans="1:5" x14ac:dyDescent="0.3">
      <c r="A16" s="16" t="s">
        <v>24</v>
      </c>
      <c r="B16" s="17">
        <v>44427</v>
      </c>
      <c r="C16" s="61">
        <v>150</v>
      </c>
      <c r="D16" s="61">
        <v>139</v>
      </c>
      <c r="E16" s="18">
        <f t="shared" si="0"/>
        <v>289</v>
      </c>
    </row>
    <row r="17" spans="1:5" x14ac:dyDescent="0.3">
      <c r="A17" s="16" t="s">
        <v>25</v>
      </c>
      <c r="B17" s="17">
        <v>44428</v>
      </c>
      <c r="C17" s="61">
        <v>128</v>
      </c>
      <c r="D17" s="61">
        <v>118</v>
      </c>
      <c r="E17" s="18">
        <f t="shared" si="0"/>
        <v>246</v>
      </c>
    </row>
    <row r="18" spans="1:5" x14ac:dyDescent="0.3">
      <c r="A18" s="16" t="s">
        <v>21</v>
      </c>
      <c r="B18" s="17">
        <v>44431</v>
      </c>
      <c r="C18" s="61">
        <v>127</v>
      </c>
      <c r="D18" s="61">
        <v>108</v>
      </c>
      <c r="E18" s="18">
        <f t="shared" si="0"/>
        <v>235</v>
      </c>
    </row>
    <row r="19" spans="1:5" x14ac:dyDescent="0.3">
      <c r="A19" s="16" t="s">
        <v>22</v>
      </c>
      <c r="B19" s="17">
        <v>44432</v>
      </c>
      <c r="C19" s="61">
        <v>175</v>
      </c>
      <c r="D19" s="61">
        <v>165</v>
      </c>
      <c r="E19" s="18">
        <f t="shared" si="0"/>
        <v>340</v>
      </c>
    </row>
    <row r="20" spans="1:5" x14ac:dyDescent="0.3">
      <c r="A20" s="16" t="s">
        <v>23</v>
      </c>
      <c r="B20" s="17">
        <v>44433</v>
      </c>
      <c r="C20" s="61">
        <v>150</v>
      </c>
      <c r="D20" s="61">
        <v>137</v>
      </c>
      <c r="E20" s="18">
        <f t="shared" si="0"/>
        <v>287</v>
      </c>
    </row>
    <row r="21" spans="1:5" x14ac:dyDescent="0.3">
      <c r="A21" s="16" t="s">
        <v>24</v>
      </c>
      <c r="B21" s="17">
        <v>44434</v>
      </c>
      <c r="C21" s="61">
        <v>155</v>
      </c>
      <c r="D21" s="61">
        <v>144</v>
      </c>
      <c r="E21" s="18">
        <f t="shared" si="0"/>
        <v>299</v>
      </c>
    </row>
    <row r="22" spans="1:5" x14ac:dyDescent="0.3">
      <c r="A22" s="16" t="s">
        <v>25</v>
      </c>
      <c r="B22" s="17">
        <v>44435</v>
      </c>
      <c r="C22" s="19">
        <v>125</v>
      </c>
      <c r="D22" s="19">
        <v>119</v>
      </c>
      <c r="E22" s="18">
        <f t="shared" si="0"/>
        <v>244</v>
      </c>
    </row>
    <row r="23" spans="1:5" x14ac:dyDescent="0.3">
      <c r="A23" s="16" t="s">
        <v>21</v>
      </c>
      <c r="B23" s="17">
        <v>44438</v>
      </c>
      <c r="C23" s="18">
        <v>166</v>
      </c>
      <c r="D23" s="18">
        <v>151</v>
      </c>
      <c r="E23" s="18">
        <f t="shared" si="0"/>
        <v>317</v>
      </c>
    </row>
    <row r="24" spans="1:5" x14ac:dyDescent="0.3">
      <c r="A24" s="16" t="s">
        <v>22</v>
      </c>
      <c r="B24" s="17">
        <v>44439</v>
      </c>
      <c r="C24" s="18">
        <v>175</v>
      </c>
      <c r="D24" s="18">
        <v>184</v>
      </c>
      <c r="E24" s="18">
        <f t="shared" si="0"/>
        <v>359</v>
      </c>
    </row>
    <row r="25" spans="1:5" x14ac:dyDescent="0.3">
      <c r="A25" s="88" t="s">
        <v>27</v>
      </c>
      <c r="B25" s="88"/>
      <c r="C25" s="46">
        <f>SUM(C3:C24)</f>
        <v>3420</v>
      </c>
      <c r="D25" s="46">
        <f>SUM(D3:D24)</f>
        <v>3222</v>
      </c>
      <c r="E25" s="46">
        <f>SUM(E3:E24)</f>
        <v>6642</v>
      </c>
    </row>
    <row r="28" spans="1:5" x14ac:dyDescent="0.3">
      <c r="A28" s="103" t="s">
        <v>88</v>
      </c>
      <c r="B28" s="103"/>
      <c r="C28" s="103" t="s">
        <v>54</v>
      </c>
      <c r="D28" s="103"/>
      <c r="E28" s="104" t="s">
        <v>7</v>
      </c>
    </row>
    <row r="29" spans="1:5" ht="39" customHeight="1" x14ac:dyDescent="0.3">
      <c r="A29" s="38" t="s">
        <v>0</v>
      </c>
      <c r="B29" s="39" t="s">
        <v>1</v>
      </c>
      <c r="C29" s="38" t="s">
        <v>55</v>
      </c>
      <c r="D29" s="38" t="s">
        <v>92</v>
      </c>
      <c r="E29" s="104"/>
    </row>
    <row r="30" spans="1:5" x14ac:dyDescent="0.3">
      <c r="A30" s="16" t="s">
        <v>20</v>
      </c>
      <c r="B30" s="17">
        <v>44409</v>
      </c>
      <c r="C30" s="61">
        <v>0</v>
      </c>
      <c r="D30" s="61">
        <v>0</v>
      </c>
      <c r="E30" s="18">
        <f t="shared" ref="E30:E38" si="1">SUM(C30:D30)</f>
        <v>0</v>
      </c>
    </row>
    <row r="31" spans="1:5" x14ac:dyDescent="0.3">
      <c r="A31" s="16" t="s">
        <v>26</v>
      </c>
      <c r="B31" s="17">
        <v>44415</v>
      </c>
      <c r="C31" s="19">
        <v>0</v>
      </c>
      <c r="D31" s="19">
        <v>0</v>
      </c>
      <c r="E31" s="18">
        <f t="shared" si="1"/>
        <v>0</v>
      </c>
    </row>
    <row r="32" spans="1:5" x14ac:dyDescent="0.3">
      <c r="A32" s="16" t="s">
        <v>20</v>
      </c>
      <c r="B32" s="17">
        <v>44416</v>
      </c>
      <c r="C32" s="61">
        <v>0</v>
      </c>
      <c r="D32" s="61">
        <v>0</v>
      </c>
      <c r="E32" s="18">
        <f t="shared" si="1"/>
        <v>0</v>
      </c>
    </row>
    <row r="33" spans="1:12" x14ac:dyDescent="0.3">
      <c r="A33" s="16" t="s">
        <v>26</v>
      </c>
      <c r="B33" s="17">
        <v>44422</v>
      </c>
      <c r="C33" s="19">
        <v>0</v>
      </c>
      <c r="D33" s="19">
        <v>0</v>
      </c>
      <c r="E33" s="18">
        <f t="shared" si="1"/>
        <v>0</v>
      </c>
    </row>
    <row r="34" spans="1:12" x14ac:dyDescent="0.3">
      <c r="A34" s="16" t="s">
        <v>20</v>
      </c>
      <c r="B34" s="17">
        <v>44423</v>
      </c>
      <c r="C34" s="61">
        <v>0</v>
      </c>
      <c r="D34" s="61">
        <v>0</v>
      </c>
      <c r="E34" s="18">
        <f t="shared" si="1"/>
        <v>0</v>
      </c>
    </row>
    <row r="35" spans="1:12" x14ac:dyDescent="0.3">
      <c r="A35" s="16" t="s">
        <v>26</v>
      </c>
      <c r="B35" s="17">
        <v>44429</v>
      </c>
      <c r="C35" s="61">
        <v>0</v>
      </c>
      <c r="D35" s="61">
        <v>0</v>
      </c>
      <c r="E35" s="18">
        <f t="shared" si="1"/>
        <v>0</v>
      </c>
    </row>
    <row r="36" spans="1:12" x14ac:dyDescent="0.3">
      <c r="A36" s="16" t="s">
        <v>20</v>
      </c>
      <c r="B36" s="17">
        <v>44430</v>
      </c>
      <c r="C36" s="61">
        <v>0</v>
      </c>
      <c r="D36" s="61">
        <v>0</v>
      </c>
      <c r="E36" s="18">
        <f t="shared" si="1"/>
        <v>0</v>
      </c>
    </row>
    <row r="37" spans="1:12" x14ac:dyDescent="0.3">
      <c r="A37" s="16" t="s">
        <v>26</v>
      </c>
      <c r="B37" s="17">
        <v>44436</v>
      </c>
      <c r="C37" s="61">
        <v>0</v>
      </c>
      <c r="D37" s="61">
        <v>0</v>
      </c>
      <c r="E37" s="18">
        <f t="shared" si="1"/>
        <v>0</v>
      </c>
    </row>
    <row r="38" spans="1:12" x14ac:dyDescent="0.3">
      <c r="A38" s="16" t="s">
        <v>20</v>
      </c>
      <c r="B38" s="17">
        <v>44437</v>
      </c>
      <c r="C38" s="61">
        <v>0</v>
      </c>
      <c r="D38" s="61">
        <v>0</v>
      </c>
      <c r="E38" s="18">
        <f t="shared" si="1"/>
        <v>0</v>
      </c>
    </row>
    <row r="39" spans="1:12" x14ac:dyDescent="0.3">
      <c r="A39" s="88" t="s">
        <v>27</v>
      </c>
      <c r="B39" s="88"/>
      <c r="C39" s="46">
        <f>SUM(C30:C38)</f>
        <v>0</v>
      </c>
      <c r="D39" s="46">
        <f t="shared" ref="D39:E39" si="2">SUM(D30:D38)</f>
        <v>0</v>
      </c>
      <c r="E39" s="46">
        <f t="shared" si="2"/>
        <v>0</v>
      </c>
    </row>
    <row r="42" spans="1:12" ht="28.8" x14ac:dyDescent="0.3">
      <c r="B42" s="84" t="s">
        <v>93</v>
      </c>
      <c r="C42" s="84"/>
      <c r="D42" s="84"/>
      <c r="E42" s="84"/>
      <c r="G42" s="99" t="s">
        <v>65</v>
      </c>
      <c r="H42" s="69" t="s">
        <v>8</v>
      </c>
      <c r="I42" s="69" t="s">
        <v>66</v>
      </c>
      <c r="J42" s="70" t="s">
        <v>31</v>
      </c>
      <c r="K42" s="71" t="s">
        <v>13</v>
      </c>
      <c r="L42" s="54" t="s">
        <v>7</v>
      </c>
    </row>
    <row r="43" spans="1:12" x14ac:dyDescent="0.3">
      <c r="B43" s="87" t="s">
        <v>7</v>
      </c>
      <c r="C43" s="87"/>
      <c r="D43" s="87"/>
      <c r="E43" s="26">
        <f>E25+E39</f>
        <v>6642</v>
      </c>
      <c r="G43" s="100"/>
      <c r="H43" s="50">
        <v>0</v>
      </c>
      <c r="I43" s="50">
        <v>0</v>
      </c>
      <c r="J43" s="52">
        <v>0</v>
      </c>
      <c r="K43" s="52">
        <f>C25</f>
        <v>3420</v>
      </c>
      <c r="L43" s="55">
        <f>SUM(H43:K43)</f>
        <v>3420</v>
      </c>
    </row>
    <row r="44" spans="1:12" x14ac:dyDescent="0.3">
      <c r="B44" s="87" t="s">
        <v>86</v>
      </c>
      <c r="C44" s="87"/>
      <c r="D44" s="87"/>
      <c r="E44" s="26">
        <f>E25</f>
        <v>6642</v>
      </c>
    </row>
    <row r="45" spans="1:12" x14ac:dyDescent="0.3">
      <c r="B45" s="87" t="s">
        <v>69</v>
      </c>
      <c r="C45" s="87"/>
      <c r="D45" s="87"/>
      <c r="E45" s="26">
        <f>AVERAGE(E3:E24)</f>
        <v>301.90909090909093</v>
      </c>
    </row>
  </sheetData>
  <mergeCells count="13">
    <mergeCell ref="C1:D1"/>
    <mergeCell ref="E1:E2"/>
    <mergeCell ref="A1:B1"/>
    <mergeCell ref="A25:B25"/>
    <mergeCell ref="A28:B28"/>
    <mergeCell ref="C28:D28"/>
    <mergeCell ref="E28:E29"/>
    <mergeCell ref="B45:D45"/>
    <mergeCell ref="A39:B39"/>
    <mergeCell ref="G42:G43"/>
    <mergeCell ref="B42:E42"/>
    <mergeCell ref="B43:D43"/>
    <mergeCell ref="B44:D44"/>
  </mergeCells>
  <pageMargins left="0.7" right="0.7" top="0.75" bottom="0.75" header="0.3" footer="0.3"/>
  <pageSetup orientation="portrait" r:id="rId1"/>
  <ignoredErrors>
    <ignoredError sqref="E3:E7 E8:E12 E13:E17 E18:E22 E23:E24 E30:E3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3"/>
  <sheetViews>
    <sheetView topLeftCell="A19" workbookViewId="0">
      <selection activeCell="C41" sqref="C41"/>
    </sheetView>
  </sheetViews>
  <sheetFormatPr defaultColWidth="9.109375" defaultRowHeight="14.4" x14ac:dyDescent="0.3"/>
  <cols>
    <col min="1" max="1" width="11.6640625" style="2" bestFit="1" customWidth="1"/>
    <col min="2" max="2" width="9.109375" style="2"/>
    <col min="3" max="3" width="19.88671875" style="2" customWidth="1"/>
    <col min="4" max="4" width="19.5546875" style="2" bestFit="1" customWidth="1"/>
    <col min="5" max="5" width="13" style="2" customWidth="1"/>
    <col min="6" max="16384" width="9.109375" style="2"/>
  </cols>
  <sheetData>
    <row r="1" spans="1:4" ht="36.75" customHeight="1" x14ac:dyDescent="0.3">
      <c r="A1" s="103" t="s">
        <v>70</v>
      </c>
      <c r="B1" s="103"/>
      <c r="C1" s="37" t="s">
        <v>56</v>
      </c>
    </row>
    <row r="2" spans="1:4" ht="41.25" customHeight="1" x14ac:dyDescent="0.3">
      <c r="A2" s="38" t="s">
        <v>0</v>
      </c>
      <c r="B2" s="39" t="s">
        <v>1</v>
      </c>
      <c r="C2" s="38" t="s">
        <v>57</v>
      </c>
    </row>
    <row r="3" spans="1:4" x14ac:dyDescent="0.3">
      <c r="A3" s="16" t="s">
        <v>21</v>
      </c>
      <c r="B3" s="17">
        <v>44410</v>
      </c>
      <c r="C3" s="62">
        <v>368</v>
      </c>
      <c r="D3" s="32"/>
    </row>
    <row r="4" spans="1:4" x14ac:dyDescent="0.3">
      <c r="A4" s="16" t="s">
        <v>22</v>
      </c>
      <c r="B4" s="17">
        <v>44411</v>
      </c>
      <c r="C4" s="62">
        <v>477</v>
      </c>
      <c r="D4" s="32"/>
    </row>
    <row r="5" spans="1:4" x14ac:dyDescent="0.3">
      <c r="A5" s="16" t="s">
        <v>23</v>
      </c>
      <c r="B5" s="17">
        <v>44412</v>
      </c>
      <c r="C5" s="62">
        <v>522</v>
      </c>
      <c r="D5" s="32"/>
    </row>
    <row r="6" spans="1:4" x14ac:dyDescent="0.3">
      <c r="A6" s="16" t="s">
        <v>24</v>
      </c>
      <c r="B6" s="17">
        <v>44413</v>
      </c>
      <c r="C6" s="62">
        <v>540</v>
      </c>
      <c r="D6" s="33"/>
    </row>
    <row r="7" spans="1:4" x14ac:dyDescent="0.3">
      <c r="A7" s="16" t="s">
        <v>25</v>
      </c>
      <c r="B7" s="17">
        <v>44414</v>
      </c>
      <c r="C7" s="62">
        <v>535</v>
      </c>
      <c r="D7" s="33"/>
    </row>
    <row r="8" spans="1:4" x14ac:dyDescent="0.3">
      <c r="A8" s="16" t="s">
        <v>21</v>
      </c>
      <c r="B8" s="17">
        <v>44417</v>
      </c>
      <c r="C8" s="62">
        <v>371</v>
      </c>
      <c r="D8" s="33"/>
    </row>
    <row r="9" spans="1:4" x14ac:dyDescent="0.3">
      <c r="A9" s="16" t="s">
        <v>22</v>
      </c>
      <c r="B9" s="17">
        <v>44418</v>
      </c>
      <c r="C9" s="62">
        <v>362</v>
      </c>
      <c r="D9" s="33"/>
    </row>
    <row r="10" spans="1:4" x14ac:dyDescent="0.3">
      <c r="A10" s="16" t="s">
        <v>23</v>
      </c>
      <c r="B10" s="17">
        <v>44419</v>
      </c>
      <c r="C10" s="62">
        <v>407</v>
      </c>
      <c r="D10" s="33"/>
    </row>
    <row r="11" spans="1:4" x14ac:dyDescent="0.3">
      <c r="A11" s="16" t="s">
        <v>24</v>
      </c>
      <c r="B11" s="17">
        <v>44420</v>
      </c>
      <c r="C11" s="62">
        <v>546</v>
      </c>
      <c r="D11" s="33"/>
    </row>
    <row r="12" spans="1:4" x14ac:dyDescent="0.3">
      <c r="A12" s="16" t="s">
        <v>25</v>
      </c>
      <c r="B12" s="17">
        <v>44421</v>
      </c>
      <c r="C12" s="62">
        <v>475</v>
      </c>
      <c r="D12" s="33"/>
    </row>
    <row r="13" spans="1:4" x14ac:dyDescent="0.3">
      <c r="A13" s="16" t="s">
        <v>21</v>
      </c>
      <c r="B13" s="17">
        <v>44424</v>
      </c>
      <c r="C13" s="25">
        <v>322</v>
      </c>
      <c r="D13" s="33"/>
    </row>
    <row r="14" spans="1:4" x14ac:dyDescent="0.3">
      <c r="A14" s="16" t="s">
        <v>22</v>
      </c>
      <c r="B14" s="17">
        <v>44425</v>
      </c>
      <c r="C14" s="25">
        <v>356</v>
      </c>
      <c r="D14" s="33"/>
    </row>
    <row r="15" spans="1:4" x14ac:dyDescent="0.3">
      <c r="A15" s="16" t="s">
        <v>23</v>
      </c>
      <c r="B15" s="17">
        <v>44426</v>
      </c>
      <c r="C15" s="25">
        <v>340</v>
      </c>
      <c r="D15" s="33"/>
    </row>
    <row r="16" spans="1:4" x14ac:dyDescent="0.3">
      <c r="A16" s="16" t="s">
        <v>24</v>
      </c>
      <c r="B16" s="17">
        <v>44427</v>
      </c>
      <c r="C16" s="25">
        <v>441</v>
      </c>
      <c r="D16" s="33"/>
    </row>
    <row r="17" spans="1:4" x14ac:dyDescent="0.3">
      <c r="A17" s="16" t="s">
        <v>25</v>
      </c>
      <c r="B17" s="17">
        <v>44428</v>
      </c>
      <c r="C17" s="25">
        <v>360</v>
      </c>
      <c r="D17" s="33"/>
    </row>
    <row r="18" spans="1:4" x14ac:dyDescent="0.3">
      <c r="A18" s="16" t="s">
        <v>21</v>
      </c>
      <c r="B18" s="17">
        <v>44431</v>
      </c>
      <c r="C18" s="63">
        <v>209</v>
      </c>
      <c r="D18" s="33"/>
    </row>
    <row r="19" spans="1:4" x14ac:dyDescent="0.3">
      <c r="A19" s="16" t="s">
        <v>22</v>
      </c>
      <c r="B19" s="17">
        <v>44432</v>
      </c>
      <c r="C19" s="63">
        <v>353</v>
      </c>
      <c r="D19" s="33"/>
    </row>
    <row r="20" spans="1:4" x14ac:dyDescent="0.3">
      <c r="A20" s="16" t="s">
        <v>23</v>
      </c>
      <c r="B20" s="17">
        <v>44433</v>
      </c>
      <c r="C20" s="25">
        <v>388</v>
      </c>
      <c r="D20" s="33"/>
    </row>
    <row r="21" spans="1:4" x14ac:dyDescent="0.3">
      <c r="A21" s="16" t="s">
        <v>24</v>
      </c>
      <c r="B21" s="17">
        <v>44434</v>
      </c>
      <c r="C21" s="25">
        <v>350</v>
      </c>
      <c r="D21" s="33"/>
    </row>
    <row r="22" spans="1:4" x14ac:dyDescent="0.3">
      <c r="A22" s="16" t="s">
        <v>25</v>
      </c>
      <c r="B22" s="17">
        <v>44435</v>
      </c>
      <c r="C22" s="25">
        <v>456</v>
      </c>
      <c r="D22" s="33"/>
    </row>
    <row r="23" spans="1:4" x14ac:dyDescent="0.3">
      <c r="A23" s="16" t="s">
        <v>21</v>
      </c>
      <c r="B23" s="17">
        <v>44438</v>
      </c>
      <c r="C23" s="62">
        <v>485</v>
      </c>
      <c r="D23" s="64"/>
    </row>
    <row r="24" spans="1:4" x14ac:dyDescent="0.3">
      <c r="A24" s="16" t="s">
        <v>22</v>
      </c>
      <c r="B24" s="17">
        <v>44439</v>
      </c>
      <c r="C24" s="62">
        <v>446</v>
      </c>
      <c r="D24" s="64"/>
    </row>
    <row r="25" spans="1:4" x14ac:dyDescent="0.3">
      <c r="A25" s="110" t="s">
        <v>7</v>
      </c>
      <c r="B25" s="111"/>
      <c r="C25" s="24">
        <f>SUM(C3:C24)</f>
        <v>9109</v>
      </c>
      <c r="D25" s="65"/>
    </row>
    <row r="27" spans="1:4" ht="28.8" x14ac:dyDescent="0.3">
      <c r="A27" s="103" t="s">
        <v>88</v>
      </c>
      <c r="B27" s="103"/>
      <c r="C27" s="37" t="s">
        <v>56</v>
      </c>
    </row>
    <row r="28" spans="1:4" x14ac:dyDescent="0.3">
      <c r="A28" s="38" t="s">
        <v>0</v>
      </c>
      <c r="B28" s="39" t="s">
        <v>1</v>
      </c>
      <c r="C28" s="38" t="s">
        <v>57</v>
      </c>
    </row>
    <row r="29" spans="1:4" x14ac:dyDescent="0.3">
      <c r="A29" s="16" t="s">
        <v>20</v>
      </c>
      <c r="B29" s="17">
        <v>44409</v>
      </c>
      <c r="C29" s="62">
        <v>502</v>
      </c>
      <c r="D29" s="32"/>
    </row>
    <row r="30" spans="1:4" x14ac:dyDescent="0.3">
      <c r="A30" s="16" t="s">
        <v>26</v>
      </c>
      <c r="B30" s="17">
        <v>44415</v>
      </c>
      <c r="C30" s="62">
        <v>683</v>
      </c>
      <c r="D30" s="33"/>
    </row>
    <row r="31" spans="1:4" x14ac:dyDescent="0.3">
      <c r="A31" s="16" t="s">
        <v>20</v>
      </c>
      <c r="B31" s="17">
        <v>44416</v>
      </c>
      <c r="C31" s="62">
        <v>432</v>
      </c>
      <c r="D31" s="33"/>
    </row>
    <row r="32" spans="1:4" x14ac:dyDescent="0.3">
      <c r="A32" s="16" t="s">
        <v>26</v>
      </c>
      <c r="B32" s="17">
        <v>44422</v>
      </c>
      <c r="C32" s="62">
        <v>555</v>
      </c>
      <c r="D32" s="33"/>
    </row>
    <row r="33" spans="1:10" x14ac:dyDescent="0.3">
      <c r="A33" s="16" t="s">
        <v>20</v>
      </c>
      <c r="B33" s="17">
        <v>44423</v>
      </c>
      <c r="C33" s="62">
        <v>585</v>
      </c>
      <c r="D33" s="33"/>
    </row>
    <row r="34" spans="1:10" x14ac:dyDescent="0.3">
      <c r="A34" s="16" t="s">
        <v>26</v>
      </c>
      <c r="B34" s="17">
        <v>44429</v>
      </c>
      <c r="C34" s="25">
        <v>507</v>
      </c>
      <c r="D34" s="33"/>
    </row>
    <row r="35" spans="1:10" x14ac:dyDescent="0.3">
      <c r="A35" s="16" t="s">
        <v>20</v>
      </c>
      <c r="B35" s="17">
        <v>44430</v>
      </c>
      <c r="C35" s="25">
        <v>0</v>
      </c>
      <c r="D35" s="66" t="s">
        <v>58</v>
      </c>
    </row>
    <row r="36" spans="1:10" x14ac:dyDescent="0.3">
      <c r="A36" s="16" t="s">
        <v>26</v>
      </c>
      <c r="B36" s="17">
        <v>44436</v>
      </c>
      <c r="C36" s="62">
        <v>494</v>
      </c>
      <c r="D36" s="33"/>
    </row>
    <row r="37" spans="1:10" x14ac:dyDescent="0.3">
      <c r="A37" s="16" t="s">
        <v>20</v>
      </c>
      <c r="B37" s="17">
        <v>44437</v>
      </c>
      <c r="C37" s="62">
        <v>504</v>
      </c>
      <c r="D37" s="33"/>
    </row>
    <row r="38" spans="1:10" x14ac:dyDescent="0.3">
      <c r="A38" s="110" t="s">
        <v>7</v>
      </c>
      <c r="B38" s="111"/>
      <c r="C38" s="24">
        <f>SUM(C29:C37)</f>
        <v>4262</v>
      </c>
    </row>
    <row r="40" spans="1:10" ht="28.8" x14ac:dyDescent="0.3">
      <c r="A40" s="112" t="s">
        <v>94</v>
      </c>
      <c r="B40" s="113"/>
      <c r="C40" s="114"/>
      <c r="E40" s="99" t="s">
        <v>65</v>
      </c>
      <c r="F40" s="69" t="s">
        <v>8</v>
      </c>
      <c r="G40" s="69" t="s">
        <v>66</v>
      </c>
      <c r="H40" s="70" t="s">
        <v>31</v>
      </c>
      <c r="I40" s="71" t="s">
        <v>13</v>
      </c>
      <c r="J40" s="54" t="s">
        <v>7</v>
      </c>
    </row>
    <row r="41" spans="1:10" x14ac:dyDescent="0.3">
      <c r="A41" s="108" t="s">
        <v>7</v>
      </c>
      <c r="B41" s="109"/>
      <c r="C41" s="26">
        <f>C25+C38</f>
        <v>13371</v>
      </c>
      <c r="E41" s="100"/>
      <c r="F41" s="50">
        <v>0</v>
      </c>
      <c r="G41" s="50">
        <v>0</v>
      </c>
      <c r="H41" s="52">
        <v>0</v>
      </c>
      <c r="I41" s="52">
        <v>0</v>
      </c>
      <c r="J41" s="55">
        <v>0</v>
      </c>
    </row>
    <row r="42" spans="1:10" x14ac:dyDescent="0.3">
      <c r="A42" s="108" t="s">
        <v>86</v>
      </c>
      <c r="B42" s="109"/>
      <c r="C42" s="26">
        <f>C25</f>
        <v>9109</v>
      </c>
    </row>
    <row r="43" spans="1:10" x14ac:dyDescent="0.3">
      <c r="A43" s="108" t="s">
        <v>69</v>
      </c>
      <c r="B43" s="109"/>
      <c r="C43" s="26">
        <f>AVERAGE(C3:C24)</f>
        <v>414.04545454545456</v>
      </c>
    </row>
  </sheetData>
  <mergeCells count="9">
    <mergeCell ref="E40:E41"/>
    <mergeCell ref="A40:C40"/>
    <mergeCell ref="A41:B41"/>
    <mergeCell ref="A42:B42"/>
    <mergeCell ref="A43:B43"/>
    <mergeCell ref="A25:B25"/>
    <mergeCell ref="A27:B27"/>
    <mergeCell ref="A38:B38"/>
    <mergeCell ref="A1:B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D6080A-470E-4E2E-A4B9-88A0312B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032654-E9B4-43A0-8845-AA5E73902B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F40CB2-B6F0-41FE-A7FA-83CDF9153D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Monthly Totals</vt:lpstr>
      <vt:lpstr>Sheet1</vt:lpstr>
      <vt:lpstr>NYC Ferry</vt:lpstr>
      <vt:lpstr>NYWW (Port Imperial FC)</vt:lpstr>
      <vt:lpstr>SeaStreak</vt:lpstr>
      <vt:lpstr>New York Water Taxi</vt:lpstr>
      <vt:lpstr>Liberty Landing Ferry</vt:lpstr>
      <vt:lpstr>'Monthly Totals'!Print_Area</vt:lpstr>
    </vt:vector>
  </TitlesOfParts>
  <Company>NYCDOT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2021-09-06T18:54:44Z</dcterms:created>
  <dcterms:modified xsi:type="dcterms:W3CDTF">2021-11-29T16:34:56Z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