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Q:\OPEN DATA\Datasets\1. Datasets&amp; BusinessDoc_Manual\Ferry\3. Ferry Ridership\1. Data Sample\Private Ferry Ridership Counts\2021 PF Ridership\"/>
    </mc:Choice>
  </mc:AlternateContent>
  <xr:revisionPtr revIDLastSave="0" documentId="13_ncr:1_{329546D5-6328-4FFF-8421-249013A49F03}" xr6:coauthVersionLast="47" xr6:coauthVersionMax="47" xr10:uidLastSave="{00000000-0000-0000-0000-000000000000}"/>
  <bookViews>
    <workbookView xWindow="-120" yWindow="-120" windowWidth="29040" windowHeight="15840" tabRatio="569" xr2:uid="{00000000-000D-0000-FFFF-FFFF00000000}"/>
  </bookViews>
  <sheets>
    <sheet name="Monthly Totals" sheetId="7" r:id="rId1"/>
    <sheet name="NYC Ferry" sheetId="1" r:id="rId2"/>
    <sheet name="NYWW (Port Imperial FC)" sheetId="2" r:id="rId3"/>
    <sheet name="SeaStreak" sheetId="3" r:id="rId4"/>
    <sheet name="New York Water Taxi" sheetId="4" r:id="rId5"/>
    <sheet name="Liberty Landing Ferry" sheetId="5" r:id="rId6"/>
  </sheets>
  <definedNames>
    <definedName name="_xlnm.Print_Area" localSheetId="0">'Monthly Totals'!$B$2:$C$18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" i="2" l="1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C39" i="2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G36" i="3" l="1"/>
  <c r="G37" i="3"/>
  <c r="F38" i="3"/>
  <c r="E38" i="3"/>
  <c r="C38" i="3"/>
  <c r="D38" i="3"/>
  <c r="C38" i="5" l="1"/>
  <c r="Z37" i="2" l="1"/>
  <c r="Z38" i="2"/>
  <c r="C24" i="1" l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Z3" i="2" l="1"/>
  <c r="AK29" i="1" l="1"/>
  <c r="AK30" i="1"/>
  <c r="C43" i="5" l="1"/>
  <c r="D39" i="4"/>
  <c r="C39" i="4"/>
  <c r="E37" i="4"/>
  <c r="E38" i="4"/>
  <c r="AK37" i="1"/>
  <c r="AK38" i="1"/>
  <c r="Z30" i="2"/>
  <c r="Z31" i="2"/>
  <c r="Z32" i="2"/>
  <c r="Z33" i="2"/>
  <c r="Z34" i="2"/>
  <c r="Z35" i="2"/>
  <c r="Z36" i="2"/>
  <c r="Z29" i="2"/>
  <c r="Z39" i="2" s="1"/>
  <c r="AK6" i="1" l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4" i="1"/>
  <c r="AK5" i="1"/>
  <c r="J24" i="2" l="1"/>
  <c r="I24" i="2"/>
  <c r="C24" i="5" l="1"/>
  <c r="C42" i="5" s="1"/>
  <c r="D24" i="4"/>
  <c r="C24" i="4"/>
  <c r="K43" i="4" s="1"/>
  <c r="L43" i="4" s="1"/>
  <c r="E3" i="4"/>
  <c r="E4" i="4"/>
  <c r="E5" i="4"/>
  <c r="E6" i="4"/>
  <c r="E7" i="4"/>
  <c r="E30" i="4"/>
  <c r="E31" i="4"/>
  <c r="E8" i="4"/>
  <c r="E9" i="4"/>
  <c r="E10" i="4"/>
  <c r="E11" i="4"/>
  <c r="E12" i="4"/>
  <c r="E32" i="4"/>
  <c r="E33" i="4"/>
  <c r="E13" i="4"/>
  <c r="E14" i="4"/>
  <c r="E15" i="4"/>
  <c r="E16" i="4"/>
  <c r="E17" i="4"/>
  <c r="E34" i="4"/>
  <c r="E35" i="4"/>
  <c r="E18" i="4"/>
  <c r="E19" i="4"/>
  <c r="E20" i="4"/>
  <c r="E21" i="4"/>
  <c r="E22" i="4"/>
  <c r="E36" i="4"/>
  <c r="E23" i="4"/>
  <c r="E29" i="4"/>
  <c r="G35" i="3"/>
  <c r="G29" i="3"/>
  <c r="G30" i="3"/>
  <c r="G31" i="3"/>
  <c r="G32" i="3"/>
  <c r="G33" i="3"/>
  <c r="G34" i="3"/>
  <c r="G28" i="3"/>
  <c r="G3" i="3"/>
  <c r="C24" i="3"/>
  <c r="AK36" i="1"/>
  <c r="G38" i="3" l="1"/>
  <c r="E39" i="4"/>
  <c r="E45" i="4"/>
  <c r="C41" i="5"/>
  <c r="C8" i="7" s="1"/>
  <c r="E24" i="4"/>
  <c r="E44" i="4" l="1"/>
  <c r="E43" i="4"/>
  <c r="C7" i="7" s="1"/>
  <c r="AK3" i="1"/>
  <c r="AK31" i="1"/>
  <c r="AK32" i="1"/>
  <c r="AK33" i="1"/>
  <c r="AK34" i="1"/>
  <c r="AK35" i="1"/>
  <c r="AK39" i="1" l="1"/>
  <c r="AK24" i="1"/>
  <c r="F45" i="1"/>
  <c r="F43" i="1" l="1"/>
  <c r="C9" i="7" s="1"/>
  <c r="D24" i="3" l="1"/>
  <c r="E24" i="3"/>
  <c r="F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L42" i="2" s="1"/>
  <c r="J42" i="2"/>
  <c r="H24" i="2"/>
  <c r="G24" i="2"/>
  <c r="F24" i="2"/>
  <c r="E24" i="2"/>
  <c r="D24" i="2"/>
  <c r="C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AJ24" i="1"/>
  <c r="AI24" i="1"/>
  <c r="F44" i="1"/>
  <c r="K41" i="3" l="1"/>
  <c r="K42" i="2"/>
  <c r="E43" i="3"/>
  <c r="I41" i="3"/>
  <c r="I42" i="2"/>
  <c r="I43" i="1"/>
  <c r="C13" i="7" s="1"/>
  <c r="L43" i="1"/>
  <c r="K43" i="1"/>
  <c r="G24" i="3"/>
  <c r="Z24" i="2"/>
  <c r="F44" i="2"/>
  <c r="C16" i="7" l="1"/>
  <c r="L41" i="3"/>
  <c r="C15" i="7"/>
  <c r="M42" i="2"/>
  <c r="C14" i="7"/>
  <c r="C19" i="7"/>
  <c r="E42" i="3"/>
  <c r="E41" i="3"/>
  <c r="C6" i="7" s="1"/>
  <c r="M43" i="1"/>
  <c r="F42" i="2"/>
  <c r="C5" i="7" s="1"/>
  <c r="F43" i="2"/>
  <c r="C24" i="7" s="1"/>
  <c r="C26" i="7" s="1"/>
  <c r="C10" i="7" l="1"/>
  <c r="C17" i="7"/>
</calcChain>
</file>

<file path=xl/sharedStrings.xml><?xml version="1.0" encoding="utf-8"?>
<sst xmlns="http://schemas.openxmlformats.org/spreadsheetml/2006/main" count="442" uniqueCount="99">
  <si>
    <t>Day</t>
  </si>
  <si>
    <t>Date</t>
  </si>
  <si>
    <t>Rockaway</t>
  </si>
  <si>
    <t>South Brooklyn</t>
  </si>
  <si>
    <t>Astoria</t>
  </si>
  <si>
    <t>Soundview</t>
  </si>
  <si>
    <t>St. George</t>
  </si>
  <si>
    <t>Total</t>
  </si>
  <si>
    <t>Pier 11</t>
  </si>
  <si>
    <t>South Williamsburg</t>
  </si>
  <si>
    <t>North Williamsburg</t>
  </si>
  <si>
    <t>Greenpoint</t>
  </si>
  <si>
    <t>Hunters Point South</t>
  </si>
  <si>
    <t>East 34th Street</t>
  </si>
  <si>
    <t>Corlears Hook</t>
  </si>
  <si>
    <t>Brooklyn Navy Yard</t>
  </si>
  <si>
    <t>Long Island City</t>
  </si>
  <si>
    <t>Roosevelt Island</t>
  </si>
  <si>
    <t>Stuyvesant Cove</t>
  </si>
  <si>
    <t>Governors Island</t>
  </si>
  <si>
    <t>Sunday</t>
  </si>
  <si>
    <t>Monday</t>
  </si>
  <si>
    <t>Tuesday</t>
  </si>
  <si>
    <t>Wednesday</t>
  </si>
  <si>
    <t>Thursday</t>
  </si>
  <si>
    <t>Friday</t>
  </si>
  <si>
    <t>Saturday</t>
  </si>
  <si>
    <t>Totals</t>
  </si>
  <si>
    <t>Pier 6 BBP Atlantic Ave</t>
  </si>
  <si>
    <t>Redhook / Ikea Shuttle</t>
  </si>
  <si>
    <t>World Financial Center/ BPT</t>
  </si>
  <si>
    <t>Pier 79</t>
  </si>
  <si>
    <t>Paulus Hook</t>
  </si>
  <si>
    <t>Liberty Harbor</t>
  </si>
  <si>
    <t>Hoboken</t>
  </si>
  <si>
    <t>Weehawken</t>
  </si>
  <si>
    <t>Belford</t>
  </si>
  <si>
    <t>Edgewater-Downtown</t>
  </si>
  <si>
    <t>Governors Island (GI Ferry Slip)</t>
  </si>
  <si>
    <t>E34th St</t>
  </si>
  <si>
    <t>WFC/BPT</t>
  </si>
  <si>
    <t>Ikea Redhook</t>
  </si>
  <si>
    <t>Weehawken Hoboken North</t>
  </si>
  <si>
    <t>Weehawken Midtown</t>
  </si>
  <si>
    <t>Lincoln Harbor</t>
  </si>
  <si>
    <t>Edgewater</t>
  </si>
  <si>
    <t>Hoboken North</t>
  </si>
  <si>
    <t>Lincoln Harbor - HoboN (WE)</t>
  </si>
  <si>
    <t>Governors Island - Atlantic Basin</t>
  </si>
  <si>
    <t>BMB Slip #5</t>
  </si>
  <si>
    <t>Atlantic Highlands</t>
  </si>
  <si>
    <t>Highlands</t>
  </si>
  <si>
    <t>NYU / Langone Shuttle</t>
  </si>
  <si>
    <t>E 34 St</t>
  </si>
  <si>
    <t>World Financial Center</t>
  </si>
  <si>
    <t>Liberty Landing Ferry</t>
  </si>
  <si>
    <t>Monthly Totals</t>
  </si>
  <si>
    <t>Ridership by Operator</t>
  </si>
  <si>
    <t>NY Waterway</t>
  </si>
  <si>
    <t>SeaStreak</t>
  </si>
  <si>
    <t xml:space="preserve">New York Water Taxi </t>
  </si>
  <si>
    <t>NYC Ferry</t>
  </si>
  <si>
    <t>Ridership by Landing</t>
  </si>
  <si>
    <t>BMB Slip 5</t>
  </si>
  <si>
    <t>Bay Ridge</t>
  </si>
  <si>
    <t>Number of Weekdays in Month</t>
  </si>
  <si>
    <t>Weekday Average</t>
  </si>
  <si>
    <t>Weekday</t>
  </si>
  <si>
    <t>East River</t>
  </si>
  <si>
    <t>Wall St Pier 11</t>
  </si>
  <si>
    <t>Dumbo BBP Pier 1</t>
  </si>
  <si>
    <t>Sunset Park BAT</t>
  </si>
  <si>
    <t/>
  </si>
  <si>
    <t>Governor's Island</t>
  </si>
  <si>
    <t>Atlantic Ave BBP Pier 6</t>
  </si>
  <si>
    <t>Red Hook Atlantic Basin</t>
  </si>
  <si>
    <t>East 34th Stree</t>
  </si>
  <si>
    <t>East 90th St</t>
  </si>
  <si>
    <t xml:space="preserve">SG Battery Park City Vesey St </t>
  </si>
  <si>
    <t>SG Midtown West W 39th St Pier 79</t>
  </si>
  <si>
    <t>SG St George</t>
  </si>
  <si>
    <t>Yankee Pier</t>
  </si>
  <si>
    <t>NYC Ferry Monthly Totals</t>
  </si>
  <si>
    <t>Weekday Total</t>
  </si>
  <si>
    <t>Weekdays</t>
  </si>
  <si>
    <t>Weekend</t>
  </si>
  <si>
    <t>BMB</t>
  </si>
  <si>
    <t>NY Waterway Monthly Totals</t>
  </si>
  <si>
    <t>SeaStreak Monthly Totals</t>
  </si>
  <si>
    <t>Sunset Park /BAT</t>
  </si>
  <si>
    <t>NY Water Taxi Monthly Totals</t>
  </si>
  <si>
    <t>Liberty Landing Ferry Monthly Totals</t>
  </si>
  <si>
    <r>
      <t>Average Weekday Ridership by Operator*</t>
    </r>
    <r>
      <rPr>
        <b/>
        <sz val="8"/>
        <color indexed="8"/>
        <rFont val="Calibri"/>
        <family val="2"/>
        <scheme val="minor"/>
      </rPr>
      <t xml:space="preserve"> </t>
    </r>
  </si>
  <si>
    <t>* Average of Each Operator's Average Weekday Passenger Count</t>
  </si>
  <si>
    <t>Ridership by (DOT-Owned) Landing</t>
  </si>
  <si>
    <t>** Sum of Each Operator's Monthly Weekday Total Passenger Count</t>
  </si>
  <si>
    <t xml:space="preserve">Monthly Weekday Totals** </t>
  </si>
  <si>
    <t>*** Sum of Operator's Weekday Totals / Number of Weekdays in Month</t>
  </si>
  <si>
    <t>Weekday (Daily) Average - All Operators***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</si>
</sst>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64" formatCode="mm/dd/yy;@"/>
    <numFmt numFmtId="165" formatCode="_(* #,##0_);_(* \(#,##0\);_(* &quot;&quot;_);_(@_)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8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name val="Century Gothic"/>
      <family val="2"/>
    </font>
    <font>
      <sz val="10"/>
      <color rgb="FF000000"/>
      <name val="Segoe UI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8B"/>
        <bgColor rgb="FF00008B"/>
      </patternFill>
    </fill>
    <fill>
      <patternFill patternType="solid">
        <fgColor rgb="FF00839C"/>
        <bgColor rgb="FF00839C"/>
      </patternFill>
    </fill>
    <fill>
      <patternFill patternType="solid">
        <fgColor rgb="FFB218AA"/>
        <bgColor rgb="FFB218AA"/>
      </patternFill>
    </fill>
    <fill>
      <patternFill patternType="solid">
        <fgColor rgb="FFFB7598"/>
        <bgColor rgb="FFFB7598"/>
      </patternFill>
    </fill>
    <fill>
      <patternFill patternType="solid">
        <fgColor rgb="FFFF6B00"/>
        <bgColor rgb="FFFF6B00"/>
      </patternFill>
    </fill>
    <fill>
      <patternFill patternType="solid">
        <fgColor rgb="FF4E008E"/>
        <bgColor rgb="FF4E008E"/>
      </patternFill>
    </fill>
    <fill>
      <patternFill patternType="solid">
        <fgColor rgb="FFD7006E"/>
        <bgColor rgb="FFD7006E"/>
      </patternFill>
    </fill>
    <fill>
      <patternFill patternType="solid">
        <fgColor rgb="FF00A1E1"/>
        <bgColor rgb="FF00A1E1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7">
    <xf numFmtId="0" fontId="0" fillId="0" borderId="0" xfId="0"/>
    <xf numFmtId="3" fontId="0" fillId="0" borderId="0" xfId="0" applyNumberFormat="1" applyFont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4" fillId="9" borderId="2" xfId="0" applyNumberFormat="1" applyFont="1" applyFill="1" applyBorder="1" applyAlignment="1">
      <alignment horizontal="center" vertical="top" wrapText="1" readingOrder="1"/>
    </xf>
    <xf numFmtId="0" fontId="4" fillId="10" borderId="2" xfId="0" applyNumberFormat="1" applyFont="1" applyFill="1" applyBorder="1" applyAlignment="1">
      <alignment horizontal="center" vertical="top" wrapText="1" readingOrder="1"/>
    </xf>
    <xf numFmtId="0" fontId="4" fillId="11" borderId="2" xfId="0" applyNumberFormat="1" applyFont="1" applyFill="1" applyBorder="1" applyAlignment="1">
      <alignment horizontal="center" vertical="top" wrapText="1" readingOrder="1"/>
    </xf>
    <xf numFmtId="0" fontId="4" fillId="6" borderId="2" xfId="0" applyNumberFormat="1" applyFont="1" applyFill="1" applyBorder="1" applyAlignment="1">
      <alignment horizontal="center" vertical="center" wrapText="1" readingOrder="1"/>
    </xf>
    <xf numFmtId="0" fontId="4" fillId="7" borderId="2" xfId="0" applyNumberFormat="1" applyFont="1" applyFill="1" applyBorder="1" applyAlignment="1">
      <alignment horizontal="center" vertical="center" wrapText="1" readingOrder="1"/>
    </xf>
    <xf numFmtId="0" fontId="4" fillId="8" borderId="2" xfId="0" applyNumberFormat="1" applyFont="1" applyFill="1" applyBorder="1" applyAlignment="1">
      <alignment horizontal="center" vertical="center" wrapText="1" readingOrder="1"/>
    </xf>
    <xf numFmtId="0" fontId="4" fillId="9" borderId="2" xfId="0" applyNumberFormat="1" applyFont="1" applyFill="1" applyBorder="1" applyAlignment="1">
      <alignment horizontal="center" vertical="center" wrapText="1" readingOrder="1"/>
    </xf>
    <xf numFmtId="0" fontId="4" fillId="10" borderId="2" xfId="0" applyNumberFormat="1" applyFont="1" applyFill="1" applyBorder="1" applyAlignment="1">
      <alignment horizontal="center" vertical="center" wrapText="1" readingOrder="1"/>
    </xf>
    <xf numFmtId="0" fontId="4" fillId="11" borderId="2" xfId="0" applyNumberFormat="1" applyFont="1" applyFill="1" applyBorder="1" applyAlignment="1">
      <alignment horizontal="center" vertical="center" wrapText="1" readingOrder="1"/>
    </xf>
    <xf numFmtId="0" fontId="4" fillId="12" borderId="2" xfId="0" applyNumberFormat="1" applyFont="1" applyFill="1" applyBorder="1" applyAlignment="1">
      <alignment horizontal="center" vertical="center" wrapText="1" readingOrder="1"/>
    </xf>
    <xf numFmtId="0" fontId="4" fillId="13" borderId="2" xfId="0" applyNumberFormat="1" applyFont="1" applyFill="1" applyBorder="1" applyAlignment="1">
      <alignment horizontal="center" vertical="center" wrapText="1" readingOrder="1"/>
    </xf>
    <xf numFmtId="0" fontId="0" fillId="0" borderId="2" xfId="0" applyFont="1" applyFill="1" applyBorder="1" applyAlignment="1">
      <alignment horizontal="right"/>
    </xf>
    <xf numFmtId="164" fontId="0" fillId="0" borderId="2" xfId="0" applyNumberFormat="1" applyFont="1" applyBorder="1" applyAlignment="1">
      <alignment horizontal="right"/>
    </xf>
    <xf numFmtId="3" fontId="0" fillId="0" borderId="2" xfId="0" applyNumberFormat="1" applyFont="1" applyBorder="1" applyAlignment="1">
      <alignment horizontal="right"/>
    </xf>
    <xf numFmtId="3" fontId="0" fillId="0" borderId="2" xfId="0" applyNumberFormat="1" applyFont="1" applyFill="1" applyBorder="1" applyAlignment="1">
      <alignment horizontal="right"/>
    </xf>
    <xf numFmtId="3" fontId="2" fillId="2" borderId="2" xfId="0" applyNumberFormat="1" applyFont="1" applyFill="1" applyBorder="1" applyAlignment="1">
      <alignment horizontal="right"/>
    </xf>
    <xf numFmtId="37" fontId="5" fillId="0" borderId="2" xfId="0" applyNumberFormat="1" applyFont="1" applyFill="1" applyBorder="1" applyAlignment="1">
      <alignment horizontal="right"/>
    </xf>
    <xf numFmtId="0" fontId="0" fillId="0" borderId="2" xfId="0" applyFont="1" applyBorder="1" applyAlignment="1">
      <alignment horizontal="right"/>
    </xf>
    <xf numFmtId="165" fontId="0" fillId="0" borderId="2" xfId="0" applyNumberFormat="1" applyFont="1" applyBorder="1"/>
    <xf numFmtId="41" fontId="0" fillId="0" borderId="2" xfId="0" applyNumberFormat="1" applyFont="1" applyBorder="1" applyAlignment="1">
      <alignment horizontal="right"/>
    </xf>
    <xf numFmtId="165" fontId="0" fillId="0" borderId="2" xfId="0" applyNumberFormat="1" applyFont="1" applyFill="1" applyBorder="1"/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right"/>
    </xf>
    <xf numFmtId="1" fontId="0" fillId="0" borderId="2" xfId="0" applyNumberFormat="1" applyFont="1" applyBorder="1" applyAlignment="1">
      <alignment horizontal="right"/>
    </xf>
    <xf numFmtId="1" fontId="0" fillId="0" borderId="2" xfId="0" applyNumberFormat="1" applyFont="1" applyFill="1" applyBorder="1" applyAlignment="1">
      <alignment horizontal="right"/>
    </xf>
    <xf numFmtId="0" fontId="5" fillId="3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3" fontId="0" fillId="0" borderId="2" xfId="0" applyNumberFormat="1" applyFont="1" applyBorder="1" applyAlignment="1"/>
    <xf numFmtId="3" fontId="2" fillId="2" borderId="2" xfId="0" applyNumberFormat="1" applyFont="1" applyFill="1" applyBorder="1"/>
    <xf numFmtId="0" fontId="0" fillId="0" borderId="0" xfId="0" applyFont="1" applyBorder="1"/>
    <xf numFmtId="0" fontId="0" fillId="0" borderId="0" xfId="0" applyFont="1" applyFill="1" applyBorder="1"/>
    <xf numFmtId="3" fontId="6" fillId="3" borderId="2" xfId="0" applyNumberFormat="1" applyFont="1" applyFill="1" applyBorder="1" applyAlignment="1">
      <alignment horizontal="center" vertical="center" wrapText="1"/>
    </xf>
    <xf numFmtId="3" fontId="6" fillId="0" borderId="2" xfId="0" applyNumberFormat="1" applyFont="1" applyFill="1" applyBorder="1" applyAlignment="1">
      <alignment horizontal="center" vertical="center" wrapText="1"/>
    </xf>
    <xf numFmtId="3" fontId="6" fillId="3" borderId="2" xfId="0" applyNumberFormat="1" applyFont="1" applyFill="1" applyBorder="1" applyAlignment="1">
      <alignment horizontal="center" vertical="center"/>
    </xf>
    <xf numFmtId="3" fontId="6" fillId="0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3" fontId="7" fillId="2" borderId="2" xfId="0" applyNumberFormat="1" applyFont="1" applyFill="1" applyBorder="1" applyAlignment="1">
      <alignment horizontal="center" vertical="center" wrapText="1"/>
    </xf>
    <xf numFmtId="3" fontId="7" fillId="0" borderId="2" xfId="0" applyNumberFormat="1" applyFont="1" applyFill="1" applyBorder="1" applyAlignment="1">
      <alignment horizontal="center" vertical="center" wrapText="1"/>
    </xf>
    <xf numFmtId="3" fontId="0" fillId="0" borderId="0" xfId="0" applyNumberFormat="1" applyFont="1" applyBorder="1"/>
    <xf numFmtId="3" fontId="7" fillId="0" borderId="0" xfId="0" applyNumberFormat="1" applyFont="1" applyFill="1" applyBorder="1" applyAlignment="1">
      <alignment horizontal="center" vertical="center" wrapText="1"/>
    </xf>
    <xf numFmtId="3" fontId="2" fillId="2" borderId="2" xfId="0" applyNumberFormat="1" applyFont="1" applyFill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center" vertical="center"/>
    </xf>
    <xf numFmtId="3" fontId="2" fillId="2" borderId="2" xfId="0" applyNumberFormat="1" applyFont="1" applyFill="1" applyBorder="1" applyAlignment="1">
      <alignment horizontal="center" vertical="center"/>
    </xf>
    <xf numFmtId="3" fontId="0" fillId="4" borderId="2" xfId="0" applyNumberFormat="1" applyFont="1" applyFill="1" applyBorder="1" applyAlignment="1">
      <alignment horizontal="right"/>
    </xf>
    <xf numFmtId="3" fontId="3" fillId="0" borderId="2" xfId="0" applyNumberFormat="1" applyFont="1" applyBorder="1" applyAlignment="1">
      <alignment horizontal="right"/>
    </xf>
    <xf numFmtId="3" fontId="0" fillId="0" borderId="0" xfId="0" applyNumberFormat="1" applyFont="1" applyFill="1" applyBorder="1" applyAlignment="1">
      <alignment horizontal="right"/>
    </xf>
    <xf numFmtId="0" fontId="9" fillId="0" borderId="0" xfId="0" applyFont="1"/>
    <xf numFmtId="3" fontId="9" fillId="0" borderId="0" xfId="0" applyNumberFormat="1" applyFont="1"/>
    <xf numFmtId="3" fontId="7" fillId="3" borderId="2" xfId="0" applyNumberFormat="1" applyFont="1" applyFill="1" applyBorder="1" applyAlignment="1">
      <alignment horizontal="center" vertical="center" wrapText="1"/>
    </xf>
    <xf numFmtId="3" fontId="7" fillId="3" borderId="2" xfId="0" applyNumberFormat="1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3" fontId="0" fillId="0" borderId="2" xfId="0" applyNumberFormat="1" applyFont="1" applyBorder="1" applyAlignment="1">
      <alignment horizontal="right" readingOrder="1"/>
    </xf>
    <xf numFmtId="3" fontId="0" fillId="0" borderId="2" xfId="0" applyNumberFormat="1" applyFont="1" applyFill="1" applyBorder="1" applyAlignment="1">
      <alignment horizontal="right" readingOrder="1"/>
    </xf>
    <xf numFmtId="3" fontId="0" fillId="0" borderId="2" xfId="0" applyNumberFormat="1" applyFont="1" applyBorder="1" applyAlignment="1">
      <alignment horizontal="center" readingOrder="1"/>
    </xf>
    <xf numFmtId="3" fontId="0" fillId="0" borderId="2" xfId="0" applyNumberFormat="1" applyFont="1" applyFill="1" applyBorder="1" applyAlignment="1">
      <alignment horizontal="center" readingOrder="1"/>
    </xf>
    <xf numFmtId="0" fontId="0" fillId="0" borderId="2" xfId="0" applyBorder="1"/>
    <xf numFmtId="3" fontId="11" fillId="0" borderId="2" xfId="0" applyNumberFormat="1" applyFont="1" applyBorder="1" applyAlignment="1">
      <alignment horizontal="right"/>
    </xf>
    <xf numFmtId="3" fontId="2" fillId="2" borderId="5" xfId="0" applyNumberFormat="1" applyFont="1" applyFill="1" applyBorder="1" applyAlignment="1">
      <alignment horizontal="right"/>
    </xf>
    <xf numFmtId="164" fontId="0" fillId="0" borderId="2" xfId="0" applyNumberFormat="1" applyFont="1" applyFill="1" applyBorder="1" applyAlignment="1">
      <alignment horizontal="right"/>
    </xf>
    <xf numFmtId="165" fontId="0" fillId="0" borderId="0" xfId="0" applyNumberFormat="1"/>
    <xf numFmtId="165" fontId="0" fillId="0" borderId="2" xfId="0" applyNumberFormat="1" applyBorder="1"/>
    <xf numFmtId="165" fontId="0" fillId="0" borderId="2" xfId="0" applyNumberFormat="1" applyFill="1" applyBorder="1"/>
    <xf numFmtId="0" fontId="0" fillId="0" borderId="0" xfId="0" applyFont="1" applyFill="1" applyAlignment="1">
      <alignment horizontal="center"/>
    </xf>
    <xf numFmtId="38" fontId="3" fillId="0" borderId="7" xfId="0" applyNumberFormat="1" applyFont="1" applyFill="1" applyBorder="1" applyAlignment="1">
      <alignment horizontal="center" wrapText="1"/>
    </xf>
    <xf numFmtId="38" fontId="3" fillId="0" borderId="2" xfId="0" applyNumberFormat="1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wrapText="1"/>
    </xf>
    <xf numFmtId="0" fontId="12" fillId="0" borderId="2" xfId="0" applyNumberFormat="1" applyFont="1" applyFill="1" applyBorder="1" applyAlignment="1">
      <alignment vertical="top" wrapText="1" readingOrder="1"/>
    </xf>
    <xf numFmtId="41" fontId="0" fillId="0" borderId="2" xfId="0" applyNumberFormat="1" applyFont="1" applyFill="1" applyBorder="1" applyAlignment="1">
      <alignment horizontal="right"/>
    </xf>
    <xf numFmtId="0" fontId="0" fillId="0" borderId="7" xfId="0" applyFont="1" applyBorder="1"/>
    <xf numFmtId="165" fontId="0" fillId="0" borderId="2" xfId="0" applyNumberFormat="1" applyFont="1" applyBorder="1" applyAlignment="1">
      <alignment horizontal="right"/>
    </xf>
    <xf numFmtId="165" fontId="0" fillId="0" borderId="9" xfId="0" applyNumberFormat="1" applyFont="1" applyFill="1" applyBorder="1"/>
    <xf numFmtId="164" fontId="0" fillId="0" borderId="6" xfId="0" applyNumberFormat="1" applyFont="1" applyBorder="1" applyAlignment="1">
      <alignment horizontal="right"/>
    </xf>
    <xf numFmtId="0" fontId="0" fillId="0" borderId="2" xfId="0" applyFill="1" applyBorder="1"/>
    <xf numFmtId="164" fontId="0" fillId="0" borderId="6" xfId="0" applyNumberFormat="1" applyFont="1" applyFill="1" applyBorder="1" applyAlignment="1">
      <alignment horizontal="right"/>
    </xf>
    <xf numFmtId="3" fontId="10" fillId="0" borderId="2" xfId="0" applyNumberFormat="1" applyFont="1" applyBorder="1" applyAlignment="1">
      <alignment horizontal="right"/>
    </xf>
    <xf numFmtId="3" fontId="0" fillId="2" borderId="2" xfId="0" applyNumberFormat="1" applyFont="1" applyFill="1" applyBorder="1" applyAlignment="1">
      <alignment horizontal="center"/>
    </xf>
    <xf numFmtId="3" fontId="2" fillId="2" borderId="2" xfId="0" applyNumberFormat="1" applyFont="1" applyFill="1" applyBorder="1" applyAlignment="1">
      <alignment horizontal="center"/>
    </xf>
    <xf numFmtId="38" fontId="0" fillId="2" borderId="2" xfId="0" applyNumberFormat="1" applyFont="1" applyFill="1" applyBorder="1" applyAlignment="1">
      <alignment horizontal="center"/>
    </xf>
    <xf numFmtId="38" fontId="2" fillId="2" borderId="2" xfId="0" applyNumberFormat="1" applyFont="1" applyFill="1" applyBorder="1" applyAlignment="1">
      <alignment horizontal="center"/>
    </xf>
    <xf numFmtId="3" fontId="2" fillId="2" borderId="2" xfId="0" applyNumberFormat="1" applyFont="1" applyFill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center" vertical="center"/>
    </xf>
    <xf numFmtId="3" fontId="1" fillId="5" borderId="2" xfId="0" applyNumberFormat="1" applyFont="1" applyFill="1" applyBorder="1" applyAlignment="1">
      <alignment horizontal="center"/>
    </xf>
    <xf numFmtId="3" fontId="0" fillId="0" borderId="2" xfId="0" applyNumberFormat="1" applyFont="1" applyBorder="1" applyAlignment="1">
      <alignment horizontal="center"/>
    </xf>
    <xf numFmtId="3" fontId="1" fillId="5" borderId="1" xfId="0" applyNumberFormat="1" applyFont="1" applyFill="1" applyBorder="1" applyAlignment="1">
      <alignment horizontal="center"/>
    </xf>
    <xf numFmtId="3" fontId="0" fillId="0" borderId="3" xfId="0" applyNumberFormat="1" applyFont="1" applyBorder="1" applyAlignment="1">
      <alignment horizontal="center"/>
    </xf>
    <xf numFmtId="3" fontId="6" fillId="0" borderId="0" xfId="0" applyNumberFormat="1" applyFont="1" applyFill="1" applyBorder="1" applyAlignment="1">
      <alignment horizontal="center" vertical="center"/>
    </xf>
    <xf numFmtId="3" fontId="0" fillId="0" borderId="0" xfId="0" applyNumberFormat="1" applyFont="1" applyBorder="1" applyAlignment="1">
      <alignment horizontal="center" vertical="center"/>
    </xf>
    <xf numFmtId="3" fontId="7" fillId="2" borderId="2" xfId="0" applyNumberFormat="1" applyFont="1" applyFill="1" applyBorder="1" applyAlignment="1">
      <alignment horizontal="center" vertical="center" wrapText="1"/>
    </xf>
    <xf numFmtId="3" fontId="7" fillId="0" borderId="2" xfId="0" applyNumberFormat="1" applyFont="1" applyFill="1" applyBorder="1" applyAlignment="1">
      <alignment horizontal="center" vertical="center" wrapText="1"/>
    </xf>
    <xf numFmtId="0" fontId="4" fillId="6" borderId="2" xfId="0" applyNumberFormat="1" applyFont="1" applyFill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/>
    </xf>
    <xf numFmtId="0" fontId="4" fillId="13" borderId="2" xfId="0" applyNumberFormat="1" applyFont="1" applyFill="1" applyBorder="1" applyAlignment="1">
      <alignment horizontal="center" vertical="top" wrapText="1" readingOrder="1"/>
    </xf>
    <xf numFmtId="0" fontId="3" fillId="0" borderId="2" xfId="0" applyNumberFormat="1" applyFont="1" applyFill="1" applyBorder="1" applyAlignment="1">
      <alignment vertical="top" wrapText="1"/>
    </xf>
    <xf numFmtId="0" fontId="4" fillId="9" borderId="2" xfId="0" applyNumberFormat="1" applyFont="1" applyFill="1" applyBorder="1" applyAlignment="1">
      <alignment horizontal="center" vertical="top" wrapText="1" readingOrder="1"/>
    </xf>
    <xf numFmtId="0" fontId="4" fillId="10" borderId="2" xfId="0" applyNumberFormat="1" applyFont="1" applyFill="1" applyBorder="1" applyAlignment="1">
      <alignment horizontal="center" vertical="top" wrapText="1" readingOrder="1"/>
    </xf>
    <xf numFmtId="0" fontId="4" fillId="11" borderId="2" xfId="0" applyNumberFormat="1" applyFont="1" applyFill="1" applyBorder="1" applyAlignment="1">
      <alignment horizontal="center" vertical="top" wrapText="1" readingOrder="1"/>
    </xf>
    <xf numFmtId="0" fontId="4" fillId="12" borderId="2" xfId="0" applyNumberFormat="1" applyFont="1" applyFill="1" applyBorder="1" applyAlignment="1">
      <alignment horizontal="center" vertical="top" wrapText="1" readingOrder="1"/>
    </xf>
    <xf numFmtId="0" fontId="4" fillId="6" borderId="2" xfId="0" applyNumberFormat="1" applyFont="1" applyFill="1" applyBorder="1" applyAlignment="1">
      <alignment horizontal="center" vertical="top" wrapText="1" readingOrder="1"/>
    </xf>
    <xf numFmtId="0" fontId="4" fillId="7" borderId="2" xfId="0" applyNumberFormat="1" applyFont="1" applyFill="1" applyBorder="1" applyAlignment="1">
      <alignment horizontal="center" vertical="top" wrapText="1" readingOrder="1"/>
    </xf>
    <xf numFmtId="0" fontId="4" fillId="8" borderId="2" xfId="0" applyNumberFormat="1" applyFont="1" applyFill="1" applyBorder="1" applyAlignment="1">
      <alignment horizontal="center" vertical="top" wrapText="1" readingOrder="1"/>
    </xf>
    <xf numFmtId="0" fontId="1" fillId="5" borderId="2" xfId="0" applyFont="1" applyFill="1" applyBorder="1" applyAlignment="1">
      <alignment horizontal="center" vertical="center"/>
    </xf>
    <xf numFmtId="3" fontId="1" fillId="5" borderId="4" xfId="0" applyNumberFormat="1" applyFont="1" applyFill="1" applyBorder="1" applyAlignment="1">
      <alignment horizontal="center" vertical="center" wrapText="1"/>
    </xf>
    <xf numFmtId="3" fontId="1" fillId="5" borderId="5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164" fontId="2" fillId="2" borderId="7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1" fillId="5" borderId="2" xfId="0" applyNumberFormat="1" applyFont="1" applyFill="1" applyBorder="1" applyAlignment="1">
      <alignment horizontal="center" vertical="center" wrapText="1"/>
    </xf>
    <xf numFmtId="3" fontId="0" fillId="0" borderId="2" xfId="0" applyNumberFormat="1" applyFont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3" fontId="5" fillId="2" borderId="6" xfId="0" applyNumberFormat="1" applyFont="1" applyFill="1" applyBorder="1" applyAlignment="1">
      <alignment horizontal="center" vertical="center"/>
    </xf>
    <xf numFmtId="3" fontId="5" fillId="2" borderId="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49"/>
  <sheetViews>
    <sheetView tabSelected="1" zoomScaleNormal="100" workbookViewId="0">
      <selection activeCell="E29" sqref="E29"/>
    </sheetView>
  </sheetViews>
  <sheetFormatPr defaultRowHeight="15" x14ac:dyDescent="0.25"/>
  <cols>
    <col min="1" max="1" width="3.140625" style="2" customWidth="1"/>
    <col min="2" max="2" width="38.5703125" style="2" customWidth="1"/>
    <col min="3" max="3" width="18.140625" style="2" customWidth="1"/>
    <col min="4" max="4" width="9.140625" style="2"/>
    <col min="5" max="5" width="20.85546875" style="2" customWidth="1"/>
    <col min="6" max="6" width="29.7109375" style="2" bestFit="1" customWidth="1"/>
    <col min="7" max="7" width="19.85546875" style="2" customWidth="1"/>
    <col min="8" max="16384" width="9.140625" style="2"/>
  </cols>
  <sheetData>
    <row r="1" spans="2:3" ht="15.75" thickBot="1" x14ac:dyDescent="0.3"/>
    <row r="2" spans="2:3" x14ac:dyDescent="0.25">
      <c r="B2" s="90" t="s">
        <v>56</v>
      </c>
      <c r="C2" s="91"/>
    </row>
    <row r="3" spans="2:3" s="36" customFormat="1" x14ac:dyDescent="0.25">
      <c r="B3" s="92"/>
      <c r="C3" s="93"/>
    </row>
    <row r="4" spans="2:3" x14ac:dyDescent="0.25">
      <c r="B4" s="88" t="s">
        <v>57</v>
      </c>
      <c r="C4" s="89"/>
    </row>
    <row r="5" spans="2:3" ht="12.75" customHeight="1" x14ac:dyDescent="0.25">
      <c r="B5" s="38" t="s">
        <v>58</v>
      </c>
      <c r="C5" s="39">
        <f>'NYWW (Port Imperial FC)'!F42</f>
        <v>419385</v>
      </c>
    </row>
    <row r="6" spans="2:3" ht="12.75" customHeight="1" x14ac:dyDescent="0.25">
      <c r="B6" s="38" t="s">
        <v>59</v>
      </c>
      <c r="C6" s="39">
        <f>SeaStreak!E41</f>
        <v>47055</v>
      </c>
    </row>
    <row r="7" spans="2:3" ht="12.75" customHeight="1" x14ac:dyDescent="0.25">
      <c r="B7" s="40" t="s">
        <v>60</v>
      </c>
      <c r="C7" s="41">
        <f>'New York Water Taxi'!E43</f>
        <v>6954</v>
      </c>
    </row>
    <row r="8" spans="2:3" ht="12.75" customHeight="1" x14ac:dyDescent="0.25">
      <c r="B8" s="42" t="s">
        <v>55</v>
      </c>
      <c r="C8" s="41">
        <f>'Liberty Landing Ferry'!C41</f>
        <v>11647</v>
      </c>
    </row>
    <row r="9" spans="2:3" ht="13.5" customHeight="1" x14ac:dyDescent="0.25">
      <c r="B9" s="42" t="s">
        <v>61</v>
      </c>
      <c r="C9" s="41">
        <f>'NYC Ferry'!F43</f>
        <v>448529</v>
      </c>
    </row>
    <row r="10" spans="2:3" x14ac:dyDescent="0.25">
      <c r="B10" s="43" t="s">
        <v>7</v>
      </c>
      <c r="C10" s="44">
        <f>SUM(C5:C9)</f>
        <v>933570</v>
      </c>
    </row>
    <row r="11" spans="2:3" x14ac:dyDescent="0.25">
      <c r="B11" s="45"/>
      <c r="C11" s="45"/>
    </row>
    <row r="12" spans="2:3" x14ac:dyDescent="0.25">
      <c r="B12" s="88" t="s">
        <v>94</v>
      </c>
      <c r="C12" s="89"/>
    </row>
    <row r="13" spans="2:3" x14ac:dyDescent="0.25">
      <c r="B13" s="38" t="s">
        <v>8</v>
      </c>
      <c r="C13" s="39">
        <f>SUM('NYC Ferry'!I43,'NYWW (Port Imperial FC)'!I42,SeaStreak!H41,'New York Water Taxi'!H43,'Liberty Landing Ferry'!F41)</f>
        <v>138543</v>
      </c>
    </row>
    <row r="14" spans="2:3" ht="15" customHeight="1" x14ac:dyDescent="0.25">
      <c r="B14" s="38" t="s">
        <v>63</v>
      </c>
      <c r="C14" s="39">
        <f>SUM('NYC Ferry'!J43,'NYWW (Port Imperial FC)'!J42,SeaStreak!I41,'New York Water Taxi'!I43,'Liberty Landing Ferry'!G41)</f>
        <v>132778</v>
      </c>
    </row>
    <row r="15" spans="2:3" x14ac:dyDescent="0.25">
      <c r="B15" s="40" t="s">
        <v>31</v>
      </c>
      <c r="C15" s="41">
        <f>SUM('NYC Ferry'!K43,'NYWW (Port Imperial FC)'!K42,SeaStreak!J41,'New York Water Taxi'!J43,'Liberty Landing Ferry'!H41)</f>
        <v>174949</v>
      </c>
    </row>
    <row r="16" spans="2:3" x14ac:dyDescent="0.25">
      <c r="B16" s="42" t="s">
        <v>13</v>
      </c>
      <c r="C16" s="41">
        <f>SUM('NYC Ferry'!L43,'NYWW (Port Imperial FC)'!L42,SeaStreak!K41,'New York Water Taxi'!K43,'Liberty Landing Ferry'!I41)</f>
        <v>99177</v>
      </c>
    </row>
    <row r="17" spans="2:11" x14ac:dyDescent="0.25">
      <c r="B17" s="43" t="s">
        <v>7</v>
      </c>
      <c r="C17" s="44">
        <f>SUM(C13:C16)</f>
        <v>545447</v>
      </c>
    </row>
    <row r="18" spans="2:11" ht="15" customHeight="1" x14ac:dyDescent="0.25"/>
    <row r="19" spans="2:11" ht="14.25" customHeight="1" x14ac:dyDescent="0.25">
      <c r="B19" s="94" t="s">
        <v>92</v>
      </c>
      <c r="C19" s="95">
        <f>AVERAGE('NYC Ferry'!F45,'NYWW (Port Imperial FC)'!F44,SeaStreak!E43,'New York Water Taxi'!E45,'Liberty Landing Ferry'!C43)</f>
        <v>5699.6095238095249</v>
      </c>
    </row>
    <row r="20" spans="2:11" ht="14.25" customHeight="1" x14ac:dyDescent="0.25">
      <c r="B20" s="94"/>
      <c r="C20" s="95"/>
    </row>
    <row r="21" spans="2:11" ht="15" customHeight="1" x14ac:dyDescent="0.25">
      <c r="B21" s="94"/>
      <c r="C21" s="95"/>
    </row>
    <row r="22" spans="2:11" x14ac:dyDescent="0.25">
      <c r="B22" s="94"/>
      <c r="C22" s="95"/>
    </row>
    <row r="23" spans="2:11" x14ac:dyDescent="0.25">
      <c r="B23" s="46"/>
      <c r="C23" s="46"/>
    </row>
    <row r="24" spans="2:11" ht="48.75" customHeight="1" x14ac:dyDescent="0.25">
      <c r="B24" s="47" t="s">
        <v>96</v>
      </c>
      <c r="C24" s="48">
        <f>SUM('NYC Ferry'!F44,'NYWW (Port Imperial FC)'!F43,SeaStreak!E42,'New York Water Taxi'!E44,'Liberty Landing Ferry'!C42)</f>
        <v>598459</v>
      </c>
      <c r="J24" s="1"/>
      <c r="K24" s="1"/>
    </row>
    <row r="25" spans="2:11" x14ac:dyDescent="0.25">
      <c r="B25" s="49" t="s">
        <v>65</v>
      </c>
      <c r="C25" s="48">
        <v>21</v>
      </c>
      <c r="J25" s="1"/>
      <c r="K25" s="1"/>
    </row>
    <row r="26" spans="2:11" x14ac:dyDescent="0.25">
      <c r="B26" s="86" t="s">
        <v>98</v>
      </c>
      <c r="C26" s="87">
        <f>C24/C25</f>
        <v>28498.047619047618</v>
      </c>
      <c r="J26" s="1"/>
      <c r="K26" s="1"/>
    </row>
    <row r="27" spans="2:11" x14ac:dyDescent="0.25">
      <c r="B27" s="86"/>
      <c r="C27" s="87"/>
      <c r="J27" s="1"/>
      <c r="K27" s="1"/>
    </row>
    <row r="28" spans="2:11" x14ac:dyDescent="0.25">
      <c r="B28" s="86"/>
      <c r="C28" s="87"/>
      <c r="J28" s="1"/>
      <c r="K28" s="1"/>
    </row>
    <row r="29" spans="2:11" x14ac:dyDescent="0.25">
      <c r="K29" s="1"/>
    </row>
    <row r="30" spans="2:11" s="53" customFormat="1" ht="12.75" x14ac:dyDescent="0.2">
      <c r="B30" s="53" t="s">
        <v>93</v>
      </c>
      <c r="J30" s="54"/>
      <c r="K30" s="54"/>
    </row>
    <row r="31" spans="2:11" s="53" customFormat="1" ht="12.75" x14ac:dyDescent="0.2">
      <c r="B31" s="53" t="s">
        <v>95</v>
      </c>
      <c r="J31" s="54"/>
      <c r="K31" s="54"/>
    </row>
    <row r="32" spans="2:11" x14ac:dyDescent="0.25">
      <c r="B32" s="53" t="s">
        <v>97</v>
      </c>
      <c r="J32" s="1"/>
      <c r="K32" s="1"/>
    </row>
    <row r="33" spans="10:11" x14ac:dyDescent="0.25">
      <c r="J33" s="1"/>
      <c r="K33" s="1"/>
    </row>
    <row r="34" spans="10:11" x14ac:dyDescent="0.25">
      <c r="J34" s="1"/>
      <c r="K34" s="1"/>
    </row>
    <row r="35" spans="10:11" x14ac:dyDescent="0.25">
      <c r="J35" s="1"/>
      <c r="K35" s="1"/>
    </row>
    <row r="36" spans="10:11" x14ac:dyDescent="0.25">
      <c r="J36" s="1"/>
      <c r="K36" s="1"/>
    </row>
    <row r="37" spans="10:11" x14ac:dyDescent="0.25">
      <c r="J37" s="1"/>
      <c r="K37" s="1"/>
    </row>
    <row r="38" spans="10:11" x14ac:dyDescent="0.25">
      <c r="J38" s="1"/>
      <c r="K38" s="1"/>
    </row>
    <row r="39" spans="10:11" x14ac:dyDescent="0.25">
      <c r="J39" s="1"/>
      <c r="K39" s="1"/>
    </row>
    <row r="40" spans="10:11" x14ac:dyDescent="0.25">
      <c r="J40" s="1"/>
      <c r="K40" s="1"/>
    </row>
    <row r="41" spans="10:11" x14ac:dyDescent="0.25">
      <c r="J41" s="1"/>
      <c r="K41" s="1"/>
    </row>
    <row r="42" spans="10:11" x14ac:dyDescent="0.25">
      <c r="J42" s="1"/>
      <c r="K42" s="1"/>
    </row>
    <row r="43" spans="10:11" x14ac:dyDescent="0.25">
      <c r="J43" s="1"/>
    </row>
    <row r="44" spans="10:11" x14ac:dyDescent="0.25">
      <c r="J44" s="1"/>
      <c r="K44" s="1"/>
    </row>
    <row r="45" spans="10:11" x14ac:dyDescent="0.25">
      <c r="J45" s="1"/>
    </row>
    <row r="46" spans="10:11" x14ac:dyDescent="0.25">
      <c r="J46" s="1"/>
      <c r="K46" s="1"/>
    </row>
    <row r="47" spans="10:11" x14ac:dyDescent="0.25">
      <c r="J47" s="1"/>
      <c r="K47" s="1"/>
    </row>
    <row r="48" spans="10:11" x14ac:dyDescent="0.25">
      <c r="J48" s="1"/>
      <c r="K48" s="1"/>
    </row>
    <row r="49" spans="10:11" x14ac:dyDescent="0.25">
      <c r="J49" s="1"/>
      <c r="K49" s="1"/>
    </row>
  </sheetData>
  <mergeCells count="8">
    <mergeCell ref="B26:B28"/>
    <mergeCell ref="C26:C28"/>
    <mergeCell ref="B12:C12"/>
    <mergeCell ref="B2:C2"/>
    <mergeCell ref="B3:C3"/>
    <mergeCell ref="B4:C4"/>
    <mergeCell ref="B19:B22"/>
    <mergeCell ref="C19:C22"/>
  </mergeCells>
  <pageMargins left="0.7" right="0.7" top="0.75" bottom="0.75" header="0.3" footer="0.3"/>
  <pageSetup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45"/>
  <sheetViews>
    <sheetView zoomScale="90" zoomScaleNormal="90" workbookViewId="0">
      <selection activeCell="AH24" sqref="AH24"/>
    </sheetView>
  </sheetViews>
  <sheetFormatPr defaultColWidth="12.7109375" defaultRowHeight="15" x14ac:dyDescent="0.25"/>
  <cols>
    <col min="1" max="1" width="12.7109375" style="2"/>
    <col min="2" max="2" width="9.85546875" style="2" customWidth="1"/>
    <col min="3" max="15" width="12.7109375" style="2" customWidth="1"/>
    <col min="16" max="16" width="13.140625" style="2" bestFit="1" customWidth="1"/>
    <col min="17" max="17" width="11.28515625" style="2" bestFit="1" customWidth="1"/>
    <col min="18" max="18" width="9.5703125" style="2" bestFit="1" customWidth="1"/>
    <col min="19" max="19" width="8.28515625" style="2" bestFit="1" customWidth="1"/>
    <col min="20" max="20" width="11.28515625" style="2" bestFit="1" customWidth="1"/>
    <col min="21" max="21" width="9.85546875" style="2" bestFit="1" customWidth="1"/>
    <col min="22" max="22" width="8.85546875" style="2" bestFit="1" customWidth="1"/>
    <col min="23" max="23" width="10.85546875" style="2" bestFit="1" customWidth="1"/>
    <col min="24" max="24" width="9.85546875" style="2" bestFit="1" customWidth="1"/>
    <col min="25" max="25" width="7.28515625" style="2" bestFit="1" customWidth="1"/>
    <col min="26" max="26" width="11" style="2" bestFit="1" customWidth="1"/>
    <col min="27" max="27" width="11.28515625" style="2" bestFit="1" customWidth="1"/>
    <col min="28" max="28" width="8.85546875" style="2" bestFit="1" customWidth="1"/>
    <col min="29" max="29" width="11" style="2" bestFit="1" customWidth="1"/>
    <col min="30" max="30" width="10.85546875" style="2" bestFit="1" customWidth="1"/>
    <col min="31" max="31" width="10.7109375" style="2" bestFit="1" customWidth="1"/>
    <col min="32" max="36" width="12.7109375" style="2" customWidth="1"/>
    <col min="37" max="37" width="13" style="2" bestFit="1" customWidth="1"/>
    <col min="38" max="38" width="18.140625" style="2" bestFit="1" customWidth="1"/>
    <col min="39" max="16384" width="12.7109375" style="2"/>
  </cols>
  <sheetData>
    <row r="1" spans="1:37" ht="14.25" customHeight="1" x14ac:dyDescent="0.25">
      <c r="A1" s="104" t="s">
        <v>84</v>
      </c>
      <c r="B1" s="104"/>
      <c r="C1" s="105" t="s">
        <v>68</v>
      </c>
      <c r="D1" s="105"/>
      <c r="E1" s="105"/>
      <c r="F1" s="105"/>
      <c r="G1" s="105"/>
      <c r="H1" s="105"/>
      <c r="I1" s="105"/>
      <c r="J1" s="106" t="s">
        <v>2</v>
      </c>
      <c r="K1" s="99"/>
      <c r="L1" s="99"/>
      <c r="M1" s="100" t="s">
        <v>3</v>
      </c>
      <c r="N1" s="99"/>
      <c r="O1" s="99"/>
      <c r="P1" s="99"/>
      <c r="Q1" s="99"/>
      <c r="R1" s="99"/>
      <c r="S1" s="5" t="s">
        <v>72</v>
      </c>
      <c r="T1" s="101" t="s">
        <v>4</v>
      </c>
      <c r="U1" s="99"/>
      <c r="V1" s="99"/>
      <c r="W1" s="99"/>
      <c r="X1" s="99"/>
      <c r="Y1" s="99"/>
      <c r="Z1" s="6" t="s">
        <v>72</v>
      </c>
      <c r="AA1" s="102" t="s">
        <v>5</v>
      </c>
      <c r="AB1" s="99"/>
      <c r="AC1" s="99"/>
      <c r="AD1" s="99"/>
      <c r="AE1" s="7" t="s">
        <v>72</v>
      </c>
      <c r="AF1" s="103" t="s">
        <v>6</v>
      </c>
      <c r="AG1" s="99"/>
      <c r="AH1" s="99"/>
      <c r="AI1" s="98" t="s">
        <v>73</v>
      </c>
      <c r="AJ1" s="99"/>
      <c r="AK1" s="96" t="s">
        <v>7</v>
      </c>
    </row>
    <row r="2" spans="1:37" ht="44.25" customHeight="1" x14ac:dyDescent="0.25">
      <c r="A2" s="8" t="s">
        <v>0</v>
      </c>
      <c r="B2" s="8" t="s">
        <v>1</v>
      </c>
      <c r="C2" s="9" t="s">
        <v>69</v>
      </c>
      <c r="D2" s="9" t="s">
        <v>70</v>
      </c>
      <c r="E2" s="9" t="s">
        <v>9</v>
      </c>
      <c r="F2" s="9" t="s">
        <v>10</v>
      </c>
      <c r="G2" s="9" t="s">
        <v>11</v>
      </c>
      <c r="H2" s="9" t="s">
        <v>12</v>
      </c>
      <c r="I2" s="9" t="s">
        <v>13</v>
      </c>
      <c r="J2" s="10" t="s">
        <v>69</v>
      </c>
      <c r="K2" s="10" t="s">
        <v>71</v>
      </c>
      <c r="L2" s="10" t="s">
        <v>2</v>
      </c>
      <c r="M2" s="11" t="s">
        <v>69</v>
      </c>
      <c r="N2" s="11" t="s">
        <v>70</v>
      </c>
      <c r="O2" s="11" t="s">
        <v>74</v>
      </c>
      <c r="P2" s="11" t="s">
        <v>75</v>
      </c>
      <c r="Q2" s="11" t="s">
        <v>71</v>
      </c>
      <c r="R2" s="11" t="s">
        <v>64</v>
      </c>
      <c r="S2" s="11" t="s">
        <v>14</v>
      </c>
      <c r="T2" s="12" t="s">
        <v>69</v>
      </c>
      <c r="U2" s="12" t="s">
        <v>15</v>
      </c>
      <c r="V2" s="12" t="s">
        <v>76</v>
      </c>
      <c r="W2" s="12" t="s">
        <v>16</v>
      </c>
      <c r="X2" s="12" t="s">
        <v>17</v>
      </c>
      <c r="Y2" s="12" t="s">
        <v>4</v>
      </c>
      <c r="Z2" s="12" t="s">
        <v>77</v>
      </c>
      <c r="AA2" s="13" t="s">
        <v>69</v>
      </c>
      <c r="AB2" s="13" t="s">
        <v>13</v>
      </c>
      <c r="AC2" s="13" t="s">
        <v>77</v>
      </c>
      <c r="AD2" s="13" t="s">
        <v>5</v>
      </c>
      <c r="AE2" s="13" t="s">
        <v>18</v>
      </c>
      <c r="AF2" s="14" t="s">
        <v>78</v>
      </c>
      <c r="AG2" s="14" t="s">
        <v>79</v>
      </c>
      <c r="AH2" s="14" t="s">
        <v>80</v>
      </c>
      <c r="AI2" s="15" t="s">
        <v>69</v>
      </c>
      <c r="AJ2" s="15" t="s">
        <v>81</v>
      </c>
      <c r="AK2" s="96"/>
    </row>
    <row r="3" spans="1:37" x14ac:dyDescent="0.25">
      <c r="A3" s="16" t="s">
        <v>25</v>
      </c>
      <c r="B3" s="17">
        <v>44470</v>
      </c>
      <c r="C3" s="73">
        <v>888</v>
      </c>
      <c r="D3" s="73"/>
      <c r="E3" s="73">
        <v>522</v>
      </c>
      <c r="F3" s="73">
        <v>1162</v>
      </c>
      <c r="G3" s="73"/>
      <c r="H3" s="73">
        <v>643</v>
      </c>
      <c r="I3" s="73">
        <v>1430</v>
      </c>
      <c r="J3" s="73">
        <v>623</v>
      </c>
      <c r="K3" s="73">
        <v>223</v>
      </c>
      <c r="L3" s="73">
        <v>637</v>
      </c>
      <c r="M3" s="73">
        <v>518</v>
      </c>
      <c r="N3" s="73"/>
      <c r="O3" s="73">
        <v>272</v>
      </c>
      <c r="P3" s="73">
        <v>175</v>
      </c>
      <c r="Q3" s="73">
        <v>97</v>
      </c>
      <c r="R3" s="73">
        <v>231</v>
      </c>
      <c r="S3" s="73">
        <v>87</v>
      </c>
      <c r="T3" s="73">
        <v>460</v>
      </c>
      <c r="U3" s="73">
        <v>334</v>
      </c>
      <c r="V3" s="73">
        <v>707</v>
      </c>
      <c r="W3" s="73">
        <v>724</v>
      </c>
      <c r="X3" s="73">
        <v>469</v>
      </c>
      <c r="Y3" s="73">
        <v>628</v>
      </c>
      <c r="Z3" s="73">
        <v>592</v>
      </c>
      <c r="AA3" s="73">
        <v>561</v>
      </c>
      <c r="AB3" s="73">
        <v>377</v>
      </c>
      <c r="AC3" s="73">
        <v>500</v>
      </c>
      <c r="AD3" s="73">
        <v>660</v>
      </c>
      <c r="AE3" s="73">
        <v>243</v>
      </c>
      <c r="AF3" s="73">
        <v>251</v>
      </c>
      <c r="AG3" s="73">
        <v>265</v>
      </c>
      <c r="AH3" s="73">
        <v>460</v>
      </c>
      <c r="AI3" s="60"/>
      <c r="AJ3" s="58"/>
      <c r="AK3" s="58">
        <f t="shared" ref="AK3:AK23" si="0">SUM(C3:AJ3)</f>
        <v>14739</v>
      </c>
    </row>
    <row r="4" spans="1:37" x14ac:dyDescent="0.25">
      <c r="A4" s="16" t="s">
        <v>21</v>
      </c>
      <c r="B4" s="17">
        <v>44473</v>
      </c>
      <c r="C4" s="73">
        <v>449</v>
      </c>
      <c r="D4" s="73"/>
      <c r="E4" s="73">
        <v>288</v>
      </c>
      <c r="F4" s="73">
        <v>740</v>
      </c>
      <c r="G4" s="73"/>
      <c r="H4" s="73">
        <v>374</v>
      </c>
      <c r="I4" s="73">
        <v>838</v>
      </c>
      <c r="J4" s="73">
        <v>420</v>
      </c>
      <c r="K4" s="73">
        <v>157</v>
      </c>
      <c r="L4" s="73">
        <v>435</v>
      </c>
      <c r="M4" s="73">
        <v>335</v>
      </c>
      <c r="N4" s="73"/>
      <c r="O4" s="73">
        <v>149</v>
      </c>
      <c r="P4" s="73">
        <v>107</v>
      </c>
      <c r="Q4" s="73">
        <v>53</v>
      </c>
      <c r="R4" s="73">
        <v>176</v>
      </c>
      <c r="S4" s="73">
        <v>37</v>
      </c>
      <c r="T4" s="73">
        <v>236</v>
      </c>
      <c r="U4" s="73">
        <v>264</v>
      </c>
      <c r="V4" s="73">
        <v>494</v>
      </c>
      <c r="W4" s="73">
        <v>427</v>
      </c>
      <c r="X4" s="73">
        <v>243</v>
      </c>
      <c r="Y4" s="73">
        <v>380</v>
      </c>
      <c r="Z4" s="73">
        <v>253</v>
      </c>
      <c r="AA4" s="73">
        <v>380</v>
      </c>
      <c r="AB4" s="73">
        <v>316</v>
      </c>
      <c r="AC4" s="73">
        <v>311</v>
      </c>
      <c r="AD4" s="73">
        <v>549</v>
      </c>
      <c r="AE4" s="73">
        <v>136</v>
      </c>
      <c r="AF4" s="73">
        <v>182</v>
      </c>
      <c r="AG4" s="73">
        <v>208</v>
      </c>
      <c r="AH4" s="73">
        <v>332</v>
      </c>
      <c r="AI4" s="60"/>
      <c r="AJ4" s="58"/>
      <c r="AK4" s="58">
        <f>SUM(C4:AJ4)</f>
        <v>9269</v>
      </c>
    </row>
    <row r="5" spans="1:37" x14ac:dyDescent="0.25">
      <c r="A5" s="16" t="s">
        <v>22</v>
      </c>
      <c r="B5" s="17">
        <v>44474</v>
      </c>
      <c r="C5" s="73">
        <v>781</v>
      </c>
      <c r="D5" s="73"/>
      <c r="E5" s="73">
        <v>376</v>
      </c>
      <c r="F5" s="73">
        <v>916</v>
      </c>
      <c r="G5" s="73"/>
      <c r="H5" s="73">
        <v>455</v>
      </c>
      <c r="I5" s="73">
        <v>1208</v>
      </c>
      <c r="J5" s="73">
        <v>486</v>
      </c>
      <c r="K5" s="73">
        <v>175</v>
      </c>
      <c r="L5" s="73">
        <v>439</v>
      </c>
      <c r="M5" s="73">
        <v>473</v>
      </c>
      <c r="N5" s="73"/>
      <c r="O5" s="73">
        <v>250</v>
      </c>
      <c r="P5" s="73">
        <v>153</v>
      </c>
      <c r="Q5" s="73">
        <v>76</v>
      </c>
      <c r="R5" s="73">
        <v>177</v>
      </c>
      <c r="S5" s="73">
        <v>51</v>
      </c>
      <c r="T5" s="73">
        <v>418</v>
      </c>
      <c r="U5" s="73">
        <v>357</v>
      </c>
      <c r="V5" s="73">
        <v>607</v>
      </c>
      <c r="W5" s="73">
        <v>565</v>
      </c>
      <c r="X5" s="73">
        <v>283</v>
      </c>
      <c r="Y5" s="73">
        <v>490</v>
      </c>
      <c r="Z5" s="73">
        <v>347</v>
      </c>
      <c r="AA5" s="73">
        <v>508</v>
      </c>
      <c r="AB5" s="73">
        <v>362</v>
      </c>
      <c r="AC5" s="73">
        <v>384</v>
      </c>
      <c r="AD5" s="73">
        <v>598</v>
      </c>
      <c r="AE5" s="73">
        <v>193</v>
      </c>
      <c r="AF5" s="73">
        <v>201</v>
      </c>
      <c r="AG5" s="73">
        <v>265</v>
      </c>
      <c r="AH5" s="73">
        <v>378</v>
      </c>
      <c r="AI5" s="60"/>
      <c r="AJ5" s="58"/>
      <c r="AK5" s="58">
        <f t="shared" si="0"/>
        <v>11972</v>
      </c>
    </row>
    <row r="6" spans="1:37" x14ac:dyDescent="0.25">
      <c r="A6" s="16" t="s">
        <v>23</v>
      </c>
      <c r="B6" s="17">
        <v>44475</v>
      </c>
      <c r="C6" s="73">
        <v>727</v>
      </c>
      <c r="D6" s="73"/>
      <c r="E6" s="73">
        <v>449</v>
      </c>
      <c r="F6" s="73">
        <v>1017</v>
      </c>
      <c r="G6" s="73"/>
      <c r="H6" s="73">
        <v>511</v>
      </c>
      <c r="I6" s="73">
        <v>1239</v>
      </c>
      <c r="J6" s="73">
        <v>560</v>
      </c>
      <c r="K6" s="73">
        <v>159</v>
      </c>
      <c r="L6" s="73">
        <v>477</v>
      </c>
      <c r="M6" s="73">
        <v>423</v>
      </c>
      <c r="N6" s="73"/>
      <c r="O6" s="73">
        <v>199</v>
      </c>
      <c r="P6" s="73">
        <v>155</v>
      </c>
      <c r="Q6" s="73">
        <v>79</v>
      </c>
      <c r="R6" s="73">
        <v>166</v>
      </c>
      <c r="S6" s="73">
        <v>51</v>
      </c>
      <c r="T6" s="73">
        <v>438</v>
      </c>
      <c r="U6" s="73">
        <v>377</v>
      </c>
      <c r="V6" s="73">
        <v>688</v>
      </c>
      <c r="W6" s="73">
        <v>589</v>
      </c>
      <c r="X6" s="73">
        <v>329</v>
      </c>
      <c r="Y6" s="73">
        <v>538</v>
      </c>
      <c r="Z6" s="73">
        <v>378</v>
      </c>
      <c r="AA6" s="73">
        <v>526</v>
      </c>
      <c r="AB6" s="73">
        <v>387</v>
      </c>
      <c r="AC6" s="73">
        <v>460</v>
      </c>
      <c r="AD6" s="73">
        <v>629</v>
      </c>
      <c r="AE6" s="73">
        <v>207</v>
      </c>
      <c r="AF6" s="73">
        <v>201</v>
      </c>
      <c r="AG6" s="73">
        <v>291</v>
      </c>
      <c r="AH6" s="73">
        <v>446</v>
      </c>
      <c r="AI6" s="60"/>
      <c r="AJ6" s="58"/>
      <c r="AK6" s="58">
        <f>SUM(C6:AJ6)</f>
        <v>12696</v>
      </c>
    </row>
    <row r="7" spans="1:37" x14ac:dyDescent="0.25">
      <c r="A7" s="16" t="s">
        <v>24</v>
      </c>
      <c r="B7" s="17">
        <v>44476</v>
      </c>
      <c r="C7" s="73">
        <v>848</v>
      </c>
      <c r="D7" s="73"/>
      <c r="E7" s="73">
        <v>446</v>
      </c>
      <c r="F7" s="73">
        <v>1160</v>
      </c>
      <c r="G7" s="73"/>
      <c r="H7" s="73">
        <v>557</v>
      </c>
      <c r="I7" s="73">
        <v>1322</v>
      </c>
      <c r="J7" s="73">
        <v>570</v>
      </c>
      <c r="K7" s="73">
        <v>213</v>
      </c>
      <c r="L7" s="73">
        <v>546</v>
      </c>
      <c r="M7" s="73">
        <v>504</v>
      </c>
      <c r="N7" s="73"/>
      <c r="O7" s="73">
        <v>253</v>
      </c>
      <c r="P7" s="73">
        <v>170</v>
      </c>
      <c r="Q7" s="73">
        <v>74</v>
      </c>
      <c r="R7" s="73">
        <v>219</v>
      </c>
      <c r="S7" s="73">
        <v>69</v>
      </c>
      <c r="T7" s="73">
        <v>469</v>
      </c>
      <c r="U7" s="73">
        <v>394</v>
      </c>
      <c r="V7" s="73">
        <v>728</v>
      </c>
      <c r="W7" s="73">
        <v>747</v>
      </c>
      <c r="X7" s="73">
        <v>418</v>
      </c>
      <c r="Y7" s="73">
        <v>648</v>
      </c>
      <c r="Z7" s="73">
        <v>461</v>
      </c>
      <c r="AA7" s="73">
        <v>565</v>
      </c>
      <c r="AB7" s="73">
        <v>411</v>
      </c>
      <c r="AC7" s="73">
        <v>465</v>
      </c>
      <c r="AD7" s="73">
        <v>721</v>
      </c>
      <c r="AE7" s="73">
        <v>225</v>
      </c>
      <c r="AF7" s="73">
        <v>213</v>
      </c>
      <c r="AG7" s="73">
        <v>430</v>
      </c>
      <c r="AH7" s="73">
        <v>539</v>
      </c>
      <c r="AI7" s="60"/>
      <c r="AJ7" s="58"/>
      <c r="AK7" s="58">
        <f t="shared" si="0"/>
        <v>14385</v>
      </c>
    </row>
    <row r="8" spans="1:37" x14ac:dyDescent="0.25">
      <c r="A8" s="16" t="s">
        <v>25</v>
      </c>
      <c r="B8" s="17">
        <v>44477</v>
      </c>
      <c r="C8" s="73">
        <v>1143</v>
      </c>
      <c r="D8" s="73"/>
      <c r="E8" s="73">
        <v>525</v>
      </c>
      <c r="F8" s="73">
        <v>1307</v>
      </c>
      <c r="G8" s="73"/>
      <c r="H8" s="73">
        <v>808</v>
      </c>
      <c r="I8" s="73">
        <v>1494</v>
      </c>
      <c r="J8" s="73">
        <v>668</v>
      </c>
      <c r="K8" s="73">
        <v>228</v>
      </c>
      <c r="L8" s="73">
        <v>614</v>
      </c>
      <c r="M8" s="73">
        <v>527</v>
      </c>
      <c r="N8" s="73"/>
      <c r="O8" s="73">
        <v>248</v>
      </c>
      <c r="P8" s="73">
        <v>197</v>
      </c>
      <c r="Q8" s="73">
        <v>104</v>
      </c>
      <c r="R8" s="73">
        <v>311</v>
      </c>
      <c r="S8" s="73">
        <v>100</v>
      </c>
      <c r="T8" s="73">
        <v>535</v>
      </c>
      <c r="U8" s="73">
        <v>357</v>
      </c>
      <c r="V8" s="73">
        <v>682</v>
      </c>
      <c r="W8" s="73">
        <v>764</v>
      </c>
      <c r="X8" s="73">
        <v>465</v>
      </c>
      <c r="Y8" s="73">
        <v>711</v>
      </c>
      <c r="Z8" s="73">
        <v>566</v>
      </c>
      <c r="AA8" s="73">
        <v>588</v>
      </c>
      <c r="AB8" s="73">
        <v>418</v>
      </c>
      <c r="AC8" s="73">
        <v>481</v>
      </c>
      <c r="AD8" s="73">
        <v>692</v>
      </c>
      <c r="AE8" s="73">
        <v>256</v>
      </c>
      <c r="AF8" s="73">
        <v>328</v>
      </c>
      <c r="AG8" s="73">
        <v>441</v>
      </c>
      <c r="AH8" s="73">
        <v>618</v>
      </c>
      <c r="AI8" s="60"/>
      <c r="AJ8" s="58"/>
      <c r="AK8" s="58">
        <f t="shared" si="0"/>
        <v>16176</v>
      </c>
    </row>
    <row r="9" spans="1:37" x14ac:dyDescent="0.25">
      <c r="A9" s="16" t="s">
        <v>21</v>
      </c>
      <c r="B9" s="65">
        <v>44480</v>
      </c>
      <c r="C9" s="73">
        <v>826</v>
      </c>
      <c r="D9" s="73"/>
      <c r="E9" s="73">
        <v>392</v>
      </c>
      <c r="F9" s="73">
        <v>1141</v>
      </c>
      <c r="G9" s="73"/>
      <c r="H9" s="73">
        <v>770</v>
      </c>
      <c r="I9" s="73">
        <v>1317</v>
      </c>
      <c r="J9" s="73">
        <v>501</v>
      </c>
      <c r="K9" s="73">
        <v>220</v>
      </c>
      <c r="L9" s="73">
        <v>563</v>
      </c>
      <c r="M9" s="73">
        <v>519</v>
      </c>
      <c r="N9" s="73"/>
      <c r="O9" s="73">
        <v>277</v>
      </c>
      <c r="P9" s="73">
        <v>133</v>
      </c>
      <c r="Q9" s="73">
        <v>74</v>
      </c>
      <c r="R9" s="73">
        <v>357</v>
      </c>
      <c r="S9" s="73">
        <v>91</v>
      </c>
      <c r="T9" s="73">
        <v>503</v>
      </c>
      <c r="U9" s="73">
        <v>288</v>
      </c>
      <c r="V9" s="73">
        <v>676</v>
      </c>
      <c r="W9" s="73">
        <v>686</v>
      </c>
      <c r="X9" s="73">
        <v>537</v>
      </c>
      <c r="Y9" s="73">
        <v>515</v>
      </c>
      <c r="Z9" s="73">
        <v>429</v>
      </c>
      <c r="AA9" s="73">
        <v>527</v>
      </c>
      <c r="AB9" s="73">
        <v>387</v>
      </c>
      <c r="AC9" s="73">
        <v>443</v>
      </c>
      <c r="AD9" s="73">
        <v>578</v>
      </c>
      <c r="AE9" s="73">
        <v>256</v>
      </c>
      <c r="AF9" s="73">
        <v>271</v>
      </c>
      <c r="AG9" s="73">
        <v>326</v>
      </c>
      <c r="AH9" s="73">
        <v>477</v>
      </c>
      <c r="AI9" s="60"/>
      <c r="AJ9" s="58"/>
      <c r="AK9" s="58">
        <f t="shared" si="0"/>
        <v>14080</v>
      </c>
    </row>
    <row r="10" spans="1:37" x14ac:dyDescent="0.25">
      <c r="A10" s="16" t="s">
        <v>22</v>
      </c>
      <c r="B10" s="65">
        <v>44481</v>
      </c>
      <c r="C10" s="73">
        <v>763</v>
      </c>
      <c r="D10" s="73"/>
      <c r="E10" s="73">
        <v>417</v>
      </c>
      <c r="F10" s="73">
        <v>1105</v>
      </c>
      <c r="G10" s="73"/>
      <c r="H10" s="73">
        <v>513</v>
      </c>
      <c r="I10" s="73">
        <v>1325</v>
      </c>
      <c r="J10" s="73">
        <v>541</v>
      </c>
      <c r="K10" s="73">
        <v>176</v>
      </c>
      <c r="L10" s="73">
        <v>489</v>
      </c>
      <c r="M10" s="73">
        <v>469</v>
      </c>
      <c r="N10" s="73"/>
      <c r="O10" s="73">
        <v>221</v>
      </c>
      <c r="P10" s="73">
        <v>124</v>
      </c>
      <c r="Q10" s="73">
        <v>92</v>
      </c>
      <c r="R10" s="73">
        <v>178</v>
      </c>
      <c r="S10" s="73">
        <v>70</v>
      </c>
      <c r="T10" s="73">
        <v>463</v>
      </c>
      <c r="U10" s="73">
        <v>434</v>
      </c>
      <c r="V10" s="73">
        <v>655</v>
      </c>
      <c r="W10" s="73">
        <v>629</v>
      </c>
      <c r="X10" s="73">
        <v>366</v>
      </c>
      <c r="Y10" s="73">
        <v>542</v>
      </c>
      <c r="Z10" s="73">
        <v>411</v>
      </c>
      <c r="AA10" s="73">
        <v>564</v>
      </c>
      <c r="AB10" s="73">
        <v>381</v>
      </c>
      <c r="AC10" s="73">
        <v>445</v>
      </c>
      <c r="AD10" s="73">
        <v>625</v>
      </c>
      <c r="AE10" s="73">
        <v>198</v>
      </c>
      <c r="AF10" s="73">
        <v>209</v>
      </c>
      <c r="AG10" s="73">
        <v>273</v>
      </c>
      <c r="AH10" s="73">
        <v>457</v>
      </c>
      <c r="AI10" s="60"/>
      <c r="AJ10" s="58"/>
      <c r="AK10" s="58">
        <f t="shared" si="0"/>
        <v>13135</v>
      </c>
    </row>
    <row r="11" spans="1:37" x14ac:dyDescent="0.25">
      <c r="A11" s="16" t="s">
        <v>23</v>
      </c>
      <c r="B11" s="65">
        <v>44482</v>
      </c>
      <c r="C11" s="73">
        <v>754</v>
      </c>
      <c r="D11" s="73"/>
      <c r="E11" s="73">
        <v>449</v>
      </c>
      <c r="F11" s="73">
        <v>974</v>
      </c>
      <c r="G11" s="73"/>
      <c r="H11" s="73">
        <v>500</v>
      </c>
      <c r="I11" s="73">
        <v>1254</v>
      </c>
      <c r="J11" s="73">
        <v>540</v>
      </c>
      <c r="K11" s="73">
        <v>162</v>
      </c>
      <c r="L11" s="73">
        <v>500</v>
      </c>
      <c r="M11" s="73">
        <v>469</v>
      </c>
      <c r="N11" s="73"/>
      <c r="O11" s="73">
        <v>232</v>
      </c>
      <c r="P11" s="73">
        <v>152</v>
      </c>
      <c r="Q11" s="73">
        <v>93</v>
      </c>
      <c r="R11" s="73">
        <v>164</v>
      </c>
      <c r="S11" s="73">
        <v>59</v>
      </c>
      <c r="T11" s="73">
        <v>466</v>
      </c>
      <c r="U11" s="73">
        <v>389</v>
      </c>
      <c r="V11" s="73">
        <v>752</v>
      </c>
      <c r="W11" s="73">
        <v>606</v>
      </c>
      <c r="X11" s="73">
        <v>344</v>
      </c>
      <c r="Y11" s="73">
        <v>538</v>
      </c>
      <c r="Z11" s="73">
        <v>388</v>
      </c>
      <c r="AA11" s="73">
        <v>524</v>
      </c>
      <c r="AB11" s="73">
        <v>355</v>
      </c>
      <c r="AC11" s="73">
        <v>428</v>
      </c>
      <c r="AD11" s="73">
        <v>632</v>
      </c>
      <c r="AE11" s="73">
        <v>246</v>
      </c>
      <c r="AF11" s="73">
        <v>178</v>
      </c>
      <c r="AG11" s="73">
        <v>272</v>
      </c>
      <c r="AH11" s="73">
        <v>422</v>
      </c>
      <c r="AI11" s="60"/>
      <c r="AJ11" s="58"/>
      <c r="AK11" s="58">
        <f t="shared" si="0"/>
        <v>12842</v>
      </c>
    </row>
    <row r="12" spans="1:37" x14ac:dyDescent="0.25">
      <c r="A12" s="16" t="s">
        <v>24</v>
      </c>
      <c r="B12" s="65">
        <v>44483</v>
      </c>
      <c r="C12" s="73">
        <v>937</v>
      </c>
      <c r="D12" s="73"/>
      <c r="E12" s="73">
        <v>541</v>
      </c>
      <c r="F12" s="73">
        <v>1213</v>
      </c>
      <c r="G12" s="73"/>
      <c r="H12" s="73">
        <v>705</v>
      </c>
      <c r="I12" s="73">
        <v>1468</v>
      </c>
      <c r="J12" s="73">
        <v>681</v>
      </c>
      <c r="K12" s="73">
        <v>273</v>
      </c>
      <c r="L12" s="73">
        <v>723</v>
      </c>
      <c r="M12" s="73">
        <v>569</v>
      </c>
      <c r="N12" s="73"/>
      <c r="O12" s="73">
        <v>303</v>
      </c>
      <c r="P12" s="73">
        <v>184</v>
      </c>
      <c r="Q12" s="73">
        <v>94</v>
      </c>
      <c r="R12" s="73">
        <v>280</v>
      </c>
      <c r="S12" s="73">
        <v>96</v>
      </c>
      <c r="T12" s="73">
        <v>510</v>
      </c>
      <c r="U12" s="73">
        <v>373</v>
      </c>
      <c r="V12" s="73">
        <v>744</v>
      </c>
      <c r="W12" s="73">
        <v>734</v>
      </c>
      <c r="X12" s="73">
        <v>426</v>
      </c>
      <c r="Y12" s="73">
        <v>569</v>
      </c>
      <c r="Z12" s="73">
        <v>473</v>
      </c>
      <c r="AA12" s="73">
        <v>617</v>
      </c>
      <c r="AB12" s="73">
        <v>427</v>
      </c>
      <c r="AC12" s="73">
        <v>493</v>
      </c>
      <c r="AD12" s="73">
        <v>703</v>
      </c>
      <c r="AE12" s="73">
        <v>256</v>
      </c>
      <c r="AF12" s="73">
        <v>256</v>
      </c>
      <c r="AG12" s="73">
        <v>325</v>
      </c>
      <c r="AH12" s="73">
        <v>486</v>
      </c>
      <c r="AI12" s="60"/>
      <c r="AJ12" s="58"/>
      <c r="AK12" s="58">
        <f t="shared" si="0"/>
        <v>15459</v>
      </c>
    </row>
    <row r="13" spans="1:37" x14ac:dyDescent="0.25">
      <c r="A13" s="16" t="s">
        <v>25</v>
      </c>
      <c r="B13" s="65">
        <v>44484</v>
      </c>
      <c r="C13" s="73">
        <v>1254</v>
      </c>
      <c r="D13" s="73"/>
      <c r="E13" s="73">
        <v>535</v>
      </c>
      <c r="F13" s="73">
        <v>1261</v>
      </c>
      <c r="G13" s="73"/>
      <c r="H13" s="73">
        <v>777</v>
      </c>
      <c r="I13" s="73">
        <v>1477</v>
      </c>
      <c r="J13" s="73">
        <v>876</v>
      </c>
      <c r="K13" s="73">
        <v>221</v>
      </c>
      <c r="L13" s="73">
        <v>855</v>
      </c>
      <c r="M13" s="73">
        <v>649</v>
      </c>
      <c r="N13" s="73"/>
      <c r="O13" s="73">
        <v>331</v>
      </c>
      <c r="P13" s="73">
        <v>245</v>
      </c>
      <c r="Q13" s="73">
        <v>99</v>
      </c>
      <c r="R13" s="73">
        <v>320</v>
      </c>
      <c r="S13" s="73">
        <v>142</v>
      </c>
      <c r="T13" s="73">
        <v>646</v>
      </c>
      <c r="U13" s="73">
        <v>343</v>
      </c>
      <c r="V13" s="73">
        <v>742</v>
      </c>
      <c r="W13" s="73">
        <v>835</v>
      </c>
      <c r="X13" s="73">
        <v>470</v>
      </c>
      <c r="Y13" s="73">
        <v>670</v>
      </c>
      <c r="Z13" s="73">
        <v>577</v>
      </c>
      <c r="AA13" s="73">
        <v>678</v>
      </c>
      <c r="AB13" s="73">
        <v>434</v>
      </c>
      <c r="AC13" s="73">
        <v>593</v>
      </c>
      <c r="AD13" s="73">
        <v>776</v>
      </c>
      <c r="AE13" s="73">
        <v>273</v>
      </c>
      <c r="AF13" s="73">
        <v>293</v>
      </c>
      <c r="AG13" s="73">
        <v>348</v>
      </c>
      <c r="AH13" s="73">
        <v>512</v>
      </c>
      <c r="AI13" s="60"/>
      <c r="AJ13" s="58"/>
      <c r="AK13" s="58">
        <f t="shared" si="0"/>
        <v>17232</v>
      </c>
    </row>
    <row r="14" spans="1:37" x14ac:dyDescent="0.25">
      <c r="A14" s="16" t="s">
        <v>21</v>
      </c>
      <c r="B14" s="65">
        <v>44487</v>
      </c>
      <c r="C14" s="73">
        <v>598</v>
      </c>
      <c r="D14" s="73"/>
      <c r="E14" s="73">
        <v>307</v>
      </c>
      <c r="F14" s="73">
        <v>842</v>
      </c>
      <c r="G14" s="73"/>
      <c r="H14" s="73">
        <v>447</v>
      </c>
      <c r="I14" s="73">
        <v>1032</v>
      </c>
      <c r="J14" s="73">
        <v>456</v>
      </c>
      <c r="K14" s="73">
        <v>165</v>
      </c>
      <c r="L14" s="73">
        <v>389</v>
      </c>
      <c r="M14" s="73">
        <v>358</v>
      </c>
      <c r="N14" s="73"/>
      <c r="O14" s="73">
        <v>167</v>
      </c>
      <c r="P14" s="73">
        <v>121</v>
      </c>
      <c r="Q14" s="73">
        <v>44</v>
      </c>
      <c r="R14" s="73">
        <v>132</v>
      </c>
      <c r="S14" s="73">
        <v>49</v>
      </c>
      <c r="T14" s="73">
        <v>320</v>
      </c>
      <c r="U14" s="73">
        <v>294</v>
      </c>
      <c r="V14" s="73">
        <v>593</v>
      </c>
      <c r="W14" s="73">
        <v>492</v>
      </c>
      <c r="X14" s="73">
        <v>285</v>
      </c>
      <c r="Y14" s="73">
        <v>468</v>
      </c>
      <c r="Z14" s="73">
        <v>307</v>
      </c>
      <c r="AA14" s="73">
        <v>386</v>
      </c>
      <c r="AB14" s="73">
        <v>354</v>
      </c>
      <c r="AC14" s="73">
        <v>384</v>
      </c>
      <c r="AD14" s="73">
        <v>558</v>
      </c>
      <c r="AE14" s="73">
        <v>172</v>
      </c>
      <c r="AF14" s="73">
        <v>162</v>
      </c>
      <c r="AG14" s="73">
        <v>238</v>
      </c>
      <c r="AH14" s="73">
        <v>364</v>
      </c>
      <c r="AI14" s="60"/>
      <c r="AJ14" s="58"/>
      <c r="AK14" s="58">
        <f t="shared" si="0"/>
        <v>10484</v>
      </c>
    </row>
    <row r="15" spans="1:37" x14ac:dyDescent="0.25">
      <c r="A15" s="16" t="s">
        <v>22</v>
      </c>
      <c r="B15" s="65">
        <v>44488</v>
      </c>
      <c r="C15" s="73">
        <v>745</v>
      </c>
      <c r="D15" s="73"/>
      <c r="E15" s="73">
        <v>396</v>
      </c>
      <c r="F15" s="73">
        <v>1049</v>
      </c>
      <c r="G15" s="73"/>
      <c r="H15" s="73">
        <v>574</v>
      </c>
      <c r="I15" s="73">
        <v>1203</v>
      </c>
      <c r="J15" s="73">
        <v>538</v>
      </c>
      <c r="K15" s="73">
        <v>176</v>
      </c>
      <c r="L15" s="73">
        <v>461</v>
      </c>
      <c r="M15" s="73">
        <v>499</v>
      </c>
      <c r="N15" s="73"/>
      <c r="O15" s="73">
        <v>224</v>
      </c>
      <c r="P15" s="73">
        <v>167</v>
      </c>
      <c r="Q15" s="73">
        <v>80</v>
      </c>
      <c r="R15" s="73">
        <v>166</v>
      </c>
      <c r="S15" s="73">
        <v>77</v>
      </c>
      <c r="T15" s="73">
        <v>423</v>
      </c>
      <c r="U15" s="73">
        <v>374</v>
      </c>
      <c r="V15" s="73">
        <v>594</v>
      </c>
      <c r="W15" s="73">
        <v>507</v>
      </c>
      <c r="X15" s="73">
        <v>0</v>
      </c>
      <c r="Y15" s="73">
        <v>524</v>
      </c>
      <c r="Z15" s="73">
        <v>326</v>
      </c>
      <c r="AA15" s="73">
        <v>501</v>
      </c>
      <c r="AB15" s="73">
        <v>386</v>
      </c>
      <c r="AC15" s="73">
        <v>457</v>
      </c>
      <c r="AD15" s="73">
        <v>648</v>
      </c>
      <c r="AE15" s="73">
        <v>174</v>
      </c>
      <c r="AF15" s="73">
        <v>203</v>
      </c>
      <c r="AG15" s="73">
        <v>208</v>
      </c>
      <c r="AH15" s="73">
        <v>288</v>
      </c>
      <c r="AI15" s="61"/>
      <c r="AJ15" s="59"/>
      <c r="AK15" s="58">
        <f t="shared" si="0"/>
        <v>11968</v>
      </c>
    </row>
    <row r="16" spans="1:37" x14ac:dyDescent="0.25">
      <c r="A16" s="16" t="s">
        <v>23</v>
      </c>
      <c r="B16" s="65">
        <v>44489</v>
      </c>
      <c r="C16" s="73">
        <v>913</v>
      </c>
      <c r="D16" s="73"/>
      <c r="E16" s="73">
        <v>585</v>
      </c>
      <c r="F16" s="73">
        <v>1165</v>
      </c>
      <c r="G16" s="73"/>
      <c r="H16" s="73">
        <v>682</v>
      </c>
      <c r="I16" s="73">
        <v>1364</v>
      </c>
      <c r="J16" s="73">
        <v>735</v>
      </c>
      <c r="K16" s="73">
        <v>203</v>
      </c>
      <c r="L16" s="73">
        <v>692</v>
      </c>
      <c r="M16" s="73">
        <v>600</v>
      </c>
      <c r="N16" s="73"/>
      <c r="O16" s="73">
        <v>249</v>
      </c>
      <c r="P16" s="73">
        <v>184</v>
      </c>
      <c r="Q16" s="73">
        <v>114</v>
      </c>
      <c r="R16" s="73">
        <v>239</v>
      </c>
      <c r="S16" s="73">
        <v>98</v>
      </c>
      <c r="T16" s="73">
        <v>478</v>
      </c>
      <c r="U16" s="73">
        <v>388</v>
      </c>
      <c r="V16" s="73">
        <v>671</v>
      </c>
      <c r="W16" s="73">
        <v>605</v>
      </c>
      <c r="X16" s="73">
        <v>65</v>
      </c>
      <c r="Y16" s="73">
        <v>600</v>
      </c>
      <c r="Z16" s="73">
        <v>414</v>
      </c>
      <c r="AA16" s="73">
        <v>664</v>
      </c>
      <c r="AB16" s="73">
        <v>422</v>
      </c>
      <c r="AC16" s="73">
        <v>492</v>
      </c>
      <c r="AD16" s="73">
        <v>703</v>
      </c>
      <c r="AE16" s="73">
        <v>302</v>
      </c>
      <c r="AF16" s="73">
        <v>271</v>
      </c>
      <c r="AG16" s="73">
        <v>306</v>
      </c>
      <c r="AH16" s="73">
        <v>483</v>
      </c>
      <c r="AI16" s="61"/>
      <c r="AJ16" s="59"/>
      <c r="AK16" s="58">
        <f t="shared" si="0"/>
        <v>14687</v>
      </c>
    </row>
    <row r="17" spans="1:37" x14ac:dyDescent="0.25">
      <c r="A17" s="16" t="s">
        <v>24</v>
      </c>
      <c r="B17" s="65">
        <v>44490</v>
      </c>
      <c r="C17" s="73">
        <v>929</v>
      </c>
      <c r="D17" s="73"/>
      <c r="E17" s="73">
        <v>484</v>
      </c>
      <c r="F17" s="73">
        <v>1208</v>
      </c>
      <c r="G17" s="73"/>
      <c r="H17" s="73">
        <v>660</v>
      </c>
      <c r="I17" s="73">
        <v>1469</v>
      </c>
      <c r="J17" s="73">
        <v>660</v>
      </c>
      <c r="K17" s="73">
        <v>219</v>
      </c>
      <c r="L17" s="73">
        <v>622</v>
      </c>
      <c r="M17" s="73">
        <v>544</v>
      </c>
      <c r="N17" s="73"/>
      <c r="O17" s="73">
        <v>248</v>
      </c>
      <c r="P17" s="73">
        <v>174</v>
      </c>
      <c r="Q17" s="73">
        <v>99</v>
      </c>
      <c r="R17" s="73">
        <v>238</v>
      </c>
      <c r="S17" s="73">
        <v>73</v>
      </c>
      <c r="T17" s="73">
        <v>1007</v>
      </c>
      <c r="U17" s="73">
        <v>902</v>
      </c>
      <c r="V17" s="73">
        <v>751</v>
      </c>
      <c r="W17" s="73">
        <v>714</v>
      </c>
      <c r="X17" s="73">
        <v>394</v>
      </c>
      <c r="Y17" s="73">
        <v>590</v>
      </c>
      <c r="Z17" s="73">
        <v>482</v>
      </c>
      <c r="AA17" s="73">
        <v>631</v>
      </c>
      <c r="AB17" s="73">
        <v>401</v>
      </c>
      <c r="AC17" s="73">
        <v>533</v>
      </c>
      <c r="AD17" s="73">
        <v>686</v>
      </c>
      <c r="AE17" s="73">
        <v>253</v>
      </c>
      <c r="AF17" s="73">
        <v>258</v>
      </c>
      <c r="AG17" s="73">
        <v>282</v>
      </c>
      <c r="AH17" s="73">
        <v>451</v>
      </c>
      <c r="AI17" s="61"/>
      <c r="AJ17" s="59"/>
      <c r="AK17" s="58">
        <f t="shared" si="0"/>
        <v>15962</v>
      </c>
    </row>
    <row r="18" spans="1:37" x14ac:dyDescent="0.25">
      <c r="A18" s="16" t="s">
        <v>25</v>
      </c>
      <c r="B18" s="65">
        <v>44491</v>
      </c>
      <c r="C18" s="73">
        <v>1031</v>
      </c>
      <c r="D18" s="73"/>
      <c r="E18" s="73">
        <v>540</v>
      </c>
      <c r="F18" s="73">
        <v>1217</v>
      </c>
      <c r="G18" s="73"/>
      <c r="H18" s="73">
        <v>770</v>
      </c>
      <c r="I18" s="73">
        <v>1515</v>
      </c>
      <c r="J18" s="73">
        <v>580</v>
      </c>
      <c r="K18" s="73">
        <v>204</v>
      </c>
      <c r="L18" s="73">
        <v>555</v>
      </c>
      <c r="M18" s="73">
        <v>587</v>
      </c>
      <c r="N18" s="73"/>
      <c r="O18" s="73">
        <v>249</v>
      </c>
      <c r="P18" s="73">
        <v>220</v>
      </c>
      <c r="Q18" s="73">
        <v>83</v>
      </c>
      <c r="R18" s="73">
        <v>217</v>
      </c>
      <c r="S18" s="73">
        <v>77</v>
      </c>
      <c r="T18" s="73">
        <v>550</v>
      </c>
      <c r="U18" s="73">
        <v>342</v>
      </c>
      <c r="V18" s="73">
        <v>715</v>
      </c>
      <c r="W18" s="73">
        <v>653</v>
      </c>
      <c r="X18" s="73">
        <v>479</v>
      </c>
      <c r="Y18" s="73">
        <v>640</v>
      </c>
      <c r="Z18" s="73">
        <v>512</v>
      </c>
      <c r="AA18" s="73">
        <v>551</v>
      </c>
      <c r="AB18" s="73">
        <v>403</v>
      </c>
      <c r="AC18" s="73">
        <v>557</v>
      </c>
      <c r="AD18" s="73">
        <v>660</v>
      </c>
      <c r="AE18" s="73">
        <v>253</v>
      </c>
      <c r="AF18" s="73">
        <v>256</v>
      </c>
      <c r="AG18" s="73">
        <v>284</v>
      </c>
      <c r="AH18" s="73">
        <v>455</v>
      </c>
      <c r="AI18" s="61"/>
      <c r="AJ18" s="59"/>
      <c r="AK18" s="58">
        <f t="shared" si="0"/>
        <v>15155</v>
      </c>
    </row>
    <row r="19" spans="1:37" x14ac:dyDescent="0.25">
      <c r="A19" s="16" t="s">
        <v>21</v>
      </c>
      <c r="B19" s="65">
        <v>44494</v>
      </c>
      <c r="C19" s="73">
        <v>756</v>
      </c>
      <c r="D19" s="73"/>
      <c r="E19" s="73">
        <v>387</v>
      </c>
      <c r="F19" s="73">
        <v>876</v>
      </c>
      <c r="G19" s="73"/>
      <c r="H19" s="73">
        <v>475</v>
      </c>
      <c r="I19" s="73">
        <v>1000</v>
      </c>
      <c r="J19" s="73">
        <v>591</v>
      </c>
      <c r="K19" s="73">
        <v>171</v>
      </c>
      <c r="L19" s="73">
        <v>478</v>
      </c>
      <c r="M19" s="73">
        <v>427</v>
      </c>
      <c r="N19" s="73"/>
      <c r="O19" s="73">
        <v>202</v>
      </c>
      <c r="P19" s="73">
        <v>116</v>
      </c>
      <c r="Q19" s="73">
        <v>57</v>
      </c>
      <c r="R19" s="73">
        <v>184</v>
      </c>
      <c r="S19" s="73">
        <v>67</v>
      </c>
      <c r="T19" s="73">
        <v>382</v>
      </c>
      <c r="U19" s="73">
        <v>337</v>
      </c>
      <c r="V19" s="73">
        <v>587</v>
      </c>
      <c r="W19" s="73">
        <v>520</v>
      </c>
      <c r="X19" s="73">
        <v>317</v>
      </c>
      <c r="Y19" s="73">
        <v>482</v>
      </c>
      <c r="Z19" s="73">
        <v>378</v>
      </c>
      <c r="AA19" s="73">
        <v>510</v>
      </c>
      <c r="AB19" s="73">
        <v>366</v>
      </c>
      <c r="AC19" s="73">
        <v>411</v>
      </c>
      <c r="AD19" s="73">
        <v>602</v>
      </c>
      <c r="AE19" s="73">
        <v>175</v>
      </c>
      <c r="AF19" s="73">
        <v>222</v>
      </c>
      <c r="AG19" s="73">
        <v>261</v>
      </c>
      <c r="AH19" s="73">
        <v>382</v>
      </c>
      <c r="AI19" s="61"/>
      <c r="AJ19" s="59"/>
      <c r="AK19" s="58">
        <f t="shared" si="0"/>
        <v>11719</v>
      </c>
    </row>
    <row r="20" spans="1:37" x14ac:dyDescent="0.25">
      <c r="A20" s="16" t="s">
        <v>22</v>
      </c>
      <c r="B20" s="65">
        <v>44495</v>
      </c>
      <c r="C20" s="73">
        <v>339</v>
      </c>
      <c r="D20" s="73"/>
      <c r="E20" s="73">
        <v>209</v>
      </c>
      <c r="F20" s="73">
        <v>502</v>
      </c>
      <c r="G20" s="73"/>
      <c r="H20" s="73">
        <v>229</v>
      </c>
      <c r="I20" s="73">
        <v>689</v>
      </c>
      <c r="J20" s="73">
        <v>253</v>
      </c>
      <c r="K20" s="73">
        <v>101</v>
      </c>
      <c r="L20" s="73">
        <v>198</v>
      </c>
      <c r="M20" s="73">
        <v>224</v>
      </c>
      <c r="N20" s="73"/>
      <c r="O20" s="73">
        <v>94</v>
      </c>
      <c r="P20" s="73">
        <v>92</v>
      </c>
      <c r="Q20" s="73">
        <v>38</v>
      </c>
      <c r="R20" s="73">
        <v>64</v>
      </c>
      <c r="S20" s="73">
        <v>30</v>
      </c>
      <c r="T20" s="73">
        <v>200</v>
      </c>
      <c r="U20" s="73">
        <v>199</v>
      </c>
      <c r="V20" s="73">
        <v>410</v>
      </c>
      <c r="W20" s="73">
        <v>334</v>
      </c>
      <c r="X20" s="73">
        <v>197</v>
      </c>
      <c r="Y20" s="73">
        <v>289</v>
      </c>
      <c r="Z20" s="73">
        <v>200</v>
      </c>
      <c r="AA20" s="73">
        <v>276</v>
      </c>
      <c r="AB20" s="73">
        <v>214</v>
      </c>
      <c r="AC20" s="73">
        <v>227</v>
      </c>
      <c r="AD20" s="73">
        <v>333</v>
      </c>
      <c r="AE20" s="73">
        <v>104</v>
      </c>
      <c r="AF20" s="73">
        <v>120</v>
      </c>
      <c r="AG20" s="73">
        <v>160</v>
      </c>
      <c r="AH20" s="73">
        <v>220</v>
      </c>
      <c r="AI20" s="61"/>
      <c r="AJ20" s="59"/>
      <c r="AK20" s="58">
        <f t="shared" si="0"/>
        <v>6545</v>
      </c>
    </row>
    <row r="21" spans="1:37" x14ac:dyDescent="0.25">
      <c r="A21" s="16" t="s">
        <v>23</v>
      </c>
      <c r="B21" s="65">
        <v>44496</v>
      </c>
      <c r="C21" s="73">
        <v>683</v>
      </c>
      <c r="D21" s="73"/>
      <c r="E21" s="73">
        <v>369</v>
      </c>
      <c r="F21" s="73">
        <v>902</v>
      </c>
      <c r="G21" s="73"/>
      <c r="H21" s="73">
        <v>445</v>
      </c>
      <c r="I21" s="73">
        <v>1004</v>
      </c>
      <c r="J21" s="73">
        <v>442</v>
      </c>
      <c r="K21" s="73">
        <v>161</v>
      </c>
      <c r="L21" s="73">
        <v>368</v>
      </c>
      <c r="M21" s="73">
        <v>370</v>
      </c>
      <c r="N21" s="73"/>
      <c r="O21" s="73">
        <v>187</v>
      </c>
      <c r="P21" s="73">
        <v>142</v>
      </c>
      <c r="Q21" s="73">
        <v>52</v>
      </c>
      <c r="R21" s="73">
        <v>113</v>
      </c>
      <c r="S21" s="73">
        <v>41</v>
      </c>
      <c r="T21" s="73">
        <v>319</v>
      </c>
      <c r="U21" s="73">
        <v>317</v>
      </c>
      <c r="V21" s="73">
        <v>588</v>
      </c>
      <c r="W21" s="73">
        <v>480</v>
      </c>
      <c r="X21" s="73">
        <v>263</v>
      </c>
      <c r="Y21" s="73">
        <v>492</v>
      </c>
      <c r="Z21" s="73">
        <v>292</v>
      </c>
      <c r="AA21" s="73">
        <v>451</v>
      </c>
      <c r="AB21" s="73">
        <v>299</v>
      </c>
      <c r="AC21" s="73">
        <v>399</v>
      </c>
      <c r="AD21" s="73">
        <v>602</v>
      </c>
      <c r="AE21" s="73">
        <v>146</v>
      </c>
      <c r="AF21" s="73">
        <v>182</v>
      </c>
      <c r="AG21" s="73">
        <v>247</v>
      </c>
      <c r="AH21" s="73">
        <v>386</v>
      </c>
      <c r="AI21" s="59"/>
      <c r="AJ21" s="59"/>
      <c r="AK21" s="58">
        <f t="shared" si="0"/>
        <v>10742</v>
      </c>
    </row>
    <row r="22" spans="1:37" x14ac:dyDescent="0.25">
      <c r="A22" s="16" t="s">
        <v>24</v>
      </c>
      <c r="B22" s="65">
        <v>44497</v>
      </c>
      <c r="C22" s="73">
        <v>764</v>
      </c>
      <c r="D22" s="73"/>
      <c r="E22" s="73">
        <v>390</v>
      </c>
      <c r="F22" s="73">
        <v>1028</v>
      </c>
      <c r="G22" s="73"/>
      <c r="H22" s="73">
        <v>461</v>
      </c>
      <c r="I22" s="73">
        <v>1098</v>
      </c>
      <c r="J22" s="73">
        <v>606</v>
      </c>
      <c r="K22" s="73">
        <v>231</v>
      </c>
      <c r="L22" s="73">
        <v>540</v>
      </c>
      <c r="M22" s="73">
        <v>416</v>
      </c>
      <c r="N22" s="73"/>
      <c r="O22" s="73">
        <v>213</v>
      </c>
      <c r="P22" s="73">
        <v>177</v>
      </c>
      <c r="Q22" s="73">
        <v>59</v>
      </c>
      <c r="R22" s="73">
        <v>189</v>
      </c>
      <c r="S22" s="73">
        <v>60</v>
      </c>
      <c r="T22" s="73">
        <v>407</v>
      </c>
      <c r="U22" s="73">
        <v>352</v>
      </c>
      <c r="V22" s="73">
        <v>655</v>
      </c>
      <c r="W22" s="73">
        <v>571</v>
      </c>
      <c r="X22" s="73">
        <v>336</v>
      </c>
      <c r="Y22" s="73">
        <v>594</v>
      </c>
      <c r="Z22" s="73">
        <v>411</v>
      </c>
      <c r="AA22" s="73">
        <v>616</v>
      </c>
      <c r="AB22" s="73">
        <v>388</v>
      </c>
      <c r="AC22" s="73">
        <v>466</v>
      </c>
      <c r="AD22" s="73">
        <v>633</v>
      </c>
      <c r="AE22" s="73">
        <v>183</v>
      </c>
      <c r="AF22" s="73">
        <v>207</v>
      </c>
      <c r="AG22" s="73">
        <v>269</v>
      </c>
      <c r="AH22" s="73">
        <v>436</v>
      </c>
      <c r="AI22" s="59"/>
      <c r="AJ22" s="59"/>
      <c r="AK22" s="58">
        <f t="shared" si="0"/>
        <v>12756</v>
      </c>
    </row>
    <row r="23" spans="1:37" x14ac:dyDescent="0.25">
      <c r="A23" s="16" t="s">
        <v>25</v>
      </c>
      <c r="B23" s="65">
        <v>44498</v>
      </c>
      <c r="C23" s="73">
        <v>533</v>
      </c>
      <c r="D23" s="73"/>
      <c r="E23" s="73">
        <v>257</v>
      </c>
      <c r="F23" s="73">
        <v>723</v>
      </c>
      <c r="G23" s="73"/>
      <c r="H23" s="73">
        <v>430</v>
      </c>
      <c r="I23" s="73">
        <v>888</v>
      </c>
      <c r="J23" s="73">
        <v>244</v>
      </c>
      <c r="K23" s="73">
        <v>99</v>
      </c>
      <c r="L23" s="73">
        <v>344</v>
      </c>
      <c r="M23" s="73">
        <v>340</v>
      </c>
      <c r="N23" s="73"/>
      <c r="O23" s="73">
        <v>150</v>
      </c>
      <c r="P23" s="73">
        <v>124</v>
      </c>
      <c r="Q23" s="73">
        <v>48</v>
      </c>
      <c r="R23" s="73">
        <v>121</v>
      </c>
      <c r="S23" s="73">
        <v>37</v>
      </c>
      <c r="T23" s="73">
        <v>284</v>
      </c>
      <c r="U23" s="73">
        <v>262</v>
      </c>
      <c r="V23" s="73">
        <v>504</v>
      </c>
      <c r="W23" s="73">
        <v>474</v>
      </c>
      <c r="X23" s="73">
        <v>252</v>
      </c>
      <c r="Y23" s="73">
        <v>460</v>
      </c>
      <c r="Z23" s="73">
        <v>341</v>
      </c>
      <c r="AA23" s="73">
        <v>327</v>
      </c>
      <c r="AB23" s="73">
        <v>261</v>
      </c>
      <c r="AC23" s="73">
        <v>319</v>
      </c>
      <c r="AD23" s="73">
        <v>521</v>
      </c>
      <c r="AE23" s="73">
        <v>150</v>
      </c>
      <c r="AF23" s="73">
        <v>171</v>
      </c>
      <c r="AG23" s="73">
        <v>231</v>
      </c>
      <c r="AH23" s="73">
        <v>358</v>
      </c>
      <c r="AI23" s="59"/>
      <c r="AJ23" s="59"/>
      <c r="AK23" s="58">
        <f t="shared" si="0"/>
        <v>9253</v>
      </c>
    </row>
    <row r="24" spans="1:37" x14ac:dyDescent="0.25">
      <c r="A24" s="97" t="s">
        <v>27</v>
      </c>
      <c r="B24" s="97"/>
      <c r="C24" s="20">
        <f t="shared" ref="C24:AK24" si="1">SUM(C3:C23)</f>
        <v>16661</v>
      </c>
      <c r="D24" s="20">
        <f t="shared" si="1"/>
        <v>0</v>
      </c>
      <c r="E24" s="20">
        <f t="shared" si="1"/>
        <v>8864</v>
      </c>
      <c r="F24" s="20">
        <f t="shared" si="1"/>
        <v>21508</v>
      </c>
      <c r="G24" s="20">
        <f t="shared" si="1"/>
        <v>0</v>
      </c>
      <c r="H24" s="20">
        <f t="shared" si="1"/>
        <v>11786</v>
      </c>
      <c r="I24" s="20">
        <f t="shared" si="1"/>
        <v>25634</v>
      </c>
      <c r="J24" s="20">
        <f t="shared" si="1"/>
        <v>11571</v>
      </c>
      <c r="K24" s="20">
        <f t="shared" si="1"/>
        <v>3937</v>
      </c>
      <c r="L24" s="20">
        <f t="shared" si="1"/>
        <v>10925</v>
      </c>
      <c r="M24" s="20">
        <f t="shared" si="1"/>
        <v>9820</v>
      </c>
      <c r="N24" s="20">
        <f t="shared" si="1"/>
        <v>0</v>
      </c>
      <c r="O24" s="20">
        <f t="shared" si="1"/>
        <v>4718</v>
      </c>
      <c r="P24" s="20">
        <f t="shared" si="1"/>
        <v>3312</v>
      </c>
      <c r="Q24" s="20">
        <f t="shared" si="1"/>
        <v>1609</v>
      </c>
      <c r="R24" s="20">
        <f t="shared" si="1"/>
        <v>4242</v>
      </c>
      <c r="S24" s="20">
        <f t="shared" si="1"/>
        <v>1462</v>
      </c>
      <c r="T24" s="20">
        <f t="shared" si="1"/>
        <v>9514</v>
      </c>
      <c r="U24" s="20">
        <f t="shared" si="1"/>
        <v>7677</v>
      </c>
      <c r="V24" s="20">
        <f t="shared" si="1"/>
        <v>13543</v>
      </c>
      <c r="W24" s="20">
        <f t="shared" si="1"/>
        <v>12656</v>
      </c>
      <c r="X24" s="20">
        <f t="shared" si="1"/>
        <v>6938</v>
      </c>
      <c r="Y24" s="20">
        <f t="shared" si="1"/>
        <v>11368</v>
      </c>
      <c r="Z24" s="20">
        <f t="shared" si="1"/>
        <v>8538</v>
      </c>
      <c r="AA24" s="20">
        <f t="shared" si="1"/>
        <v>10951</v>
      </c>
      <c r="AB24" s="20">
        <f t="shared" si="1"/>
        <v>7749</v>
      </c>
      <c r="AC24" s="20">
        <f t="shared" si="1"/>
        <v>9248</v>
      </c>
      <c r="AD24" s="20">
        <f t="shared" si="1"/>
        <v>13109</v>
      </c>
      <c r="AE24" s="20">
        <f t="shared" si="1"/>
        <v>4401</v>
      </c>
      <c r="AF24" s="20">
        <f t="shared" si="1"/>
        <v>4635</v>
      </c>
      <c r="AG24" s="20">
        <f t="shared" si="1"/>
        <v>5930</v>
      </c>
      <c r="AH24" s="20">
        <f t="shared" si="1"/>
        <v>8950</v>
      </c>
      <c r="AI24" s="20">
        <f t="shared" si="1"/>
        <v>0</v>
      </c>
      <c r="AJ24" s="20">
        <f t="shared" si="1"/>
        <v>0</v>
      </c>
      <c r="AK24" s="20">
        <f t="shared" si="1"/>
        <v>271256</v>
      </c>
    </row>
    <row r="27" spans="1:37" s="3" customFormat="1" ht="15" customHeight="1" x14ac:dyDescent="0.25">
      <c r="A27" s="104" t="s">
        <v>85</v>
      </c>
      <c r="B27" s="104"/>
      <c r="C27" s="105" t="s">
        <v>68</v>
      </c>
      <c r="D27" s="105"/>
      <c r="E27" s="105"/>
      <c r="F27" s="105"/>
      <c r="G27" s="105"/>
      <c r="H27" s="105"/>
      <c r="I27" s="105"/>
      <c r="J27" s="106" t="s">
        <v>2</v>
      </c>
      <c r="K27" s="99"/>
      <c r="L27" s="99"/>
      <c r="M27" s="100" t="s">
        <v>3</v>
      </c>
      <c r="N27" s="99"/>
      <c r="O27" s="99"/>
      <c r="P27" s="99"/>
      <c r="Q27" s="99"/>
      <c r="R27" s="99"/>
      <c r="S27" s="5" t="s">
        <v>72</v>
      </c>
      <c r="T27" s="101" t="s">
        <v>4</v>
      </c>
      <c r="U27" s="99"/>
      <c r="V27" s="99"/>
      <c r="W27" s="99"/>
      <c r="X27" s="99"/>
      <c r="Y27" s="99"/>
      <c r="Z27" s="6" t="s">
        <v>72</v>
      </c>
      <c r="AA27" s="102" t="s">
        <v>5</v>
      </c>
      <c r="AB27" s="99"/>
      <c r="AC27" s="99"/>
      <c r="AD27" s="99"/>
      <c r="AE27" s="7" t="s">
        <v>72</v>
      </c>
      <c r="AF27" s="103" t="s">
        <v>6</v>
      </c>
      <c r="AG27" s="99"/>
      <c r="AH27" s="99"/>
      <c r="AI27" s="98" t="s">
        <v>73</v>
      </c>
      <c r="AJ27" s="99"/>
      <c r="AK27" s="96" t="s">
        <v>7</v>
      </c>
    </row>
    <row r="28" spans="1:37" s="4" customFormat="1" ht="45" x14ac:dyDescent="0.25">
      <c r="A28" s="8" t="s">
        <v>0</v>
      </c>
      <c r="B28" s="8" t="s">
        <v>1</v>
      </c>
      <c r="C28" s="9" t="s">
        <v>69</v>
      </c>
      <c r="D28" s="9" t="s">
        <v>70</v>
      </c>
      <c r="E28" s="9" t="s">
        <v>9</v>
      </c>
      <c r="F28" s="9" t="s">
        <v>10</v>
      </c>
      <c r="G28" s="9" t="s">
        <v>11</v>
      </c>
      <c r="H28" s="9" t="s">
        <v>12</v>
      </c>
      <c r="I28" s="9" t="s">
        <v>13</v>
      </c>
      <c r="J28" s="10" t="s">
        <v>69</v>
      </c>
      <c r="K28" s="10" t="s">
        <v>71</v>
      </c>
      <c r="L28" s="10" t="s">
        <v>2</v>
      </c>
      <c r="M28" s="11" t="s">
        <v>69</v>
      </c>
      <c r="N28" s="11" t="s">
        <v>70</v>
      </c>
      <c r="O28" s="11" t="s">
        <v>74</v>
      </c>
      <c r="P28" s="11" t="s">
        <v>75</v>
      </c>
      <c r="Q28" s="11" t="s">
        <v>71</v>
      </c>
      <c r="R28" s="11" t="s">
        <v>64</v>
      </c>
      <c r="S28" s="11" t="s">
        <v>14</v>
      </c>
      <c r="T28" s="12" t="s">
        <v>69</v>
      </c>
      <c r="U28" s="12" t="s">
        <v>15</v>
      </c>
      <c r="V28" s="12" t="s">
        <v>76</v>
      </c>
      <c r="W28" s="12" t="s">
        <v>16</v>
      </c>
      <c r="X28" s="12" t="s">
        <v>17</v>
      </c>
      <c r="Y28" s="12" t="s">
        <v>4</v>
      </c>
      <c r="Z28" s="12" t="s">
        <v>77</v>
      </c>
      <c r="AA28" s="13" t="s">
        <v>69</v>
      </c>
      <c r="AB28" s="13" t="s">
        <v>13</v>
      </c>
      <c r="AC28" s="13" t="s">
        <v>77</v>
      </c>
      <c r="AD28" s="13" t="s">
        <v>5</v>
      </c>
      <c r="AE28" s="13" t="s">
        <v>18</v>
      </c>
      <c r="AF28" s="14" t="s">
        <v>78</v>
      </c>
      <c r="AG28" s="14" t="s">
        <v>79</v>
      </c>
      <c r="AH28" s="14" t="s">
        <v>80</v>
      </c>
      <c r="AI28" s="15" t="s">
        <v>69</v>
      </c>
      <c r="AJ28" s="15" t="s">
        <v>81</v>
      </c>
      <c r="AK28" s="96"/>
    </row>
    <row r="29" spans="1:37" x14ac:dyDescent="0.25">
      <c r="A29" s="16" t="s">
        <v>26</v>
      </c>
      <c r="B29" s="17">
        <v>44471</v>
      </c>
      <c r="C29" s="73">
        <v>1689</v>
      </c>
      <c r="D29" s="73"/>
      <c r="E29" s="73">
        <v>726</v>
      </c>
      <c r="F29" s="73">
        <v>2577</v>
      </c>
      <c r="G29" s="73"/>
      <c r="H29" s="73">
        <v>1202</v>
      </c>
      <c r="I29" s="73">
        <v>2363</v>
      </c>
      <c r="J29" s="73">
        <v>964</v>
      </c>
      <c r="K29" s="73">
        <v>227</v>
      </c>
      <c r="L29" s="73">
        <v>1085</v>
      </c>
      <c r="M29" s="73">
        <v>1013</v>
      </c>
      <c r="N29" s="73"/>
      <c r="O29" s="73">
        <v>511</v>
      </c>
      <c r="P29" s="73">
        <v>326</v>
      </c>
      <c r="Q29" s="73">
        <v>164</v>
      </c>
      <c r="R29" s="73">
        <v>649</v>
      </c>
      <c r="S29" s="73">
        <v>257</v>
      </c>
      <c r="T29" s="73">
        <v>1072</v>
      </c>
      <c r="U29" s="73">
        <v>505</v>
      </c>
      <c r="V29" s="73">
        <v>827</v>
      </c>
      <c r="W29" s="73">
        <v>1112</v>
      </c>
      <c r="X29" s="73">
        <v>944</v>
      </c>
      <c r="Y29" s="73">
        <v>1138</v>
      </c>
      <c r="Z29" s="73">
        <v>1077</v>
      </c>
      <c r="AA29" s="73">
        <v>999</v>
      </c>
      <c r="AB29" s="73">
        <v>382</v>
      </c>
      <c r="AC29" s="73">
        <v>905</v>
      </c>
      <c r="AD29" s="73">
        <v>737</v>
      </c>
      <c r="AE29" s="73">
        <v>378</v>
      </c>
      <c r="AF29" s="73">
        <v>348</v>
      </c>
      <c r="AG29" s="73">
        <v>421</v>
      </c>
      <c r="AH29" s="73">
        <v>623</v>
      </c>
      <c r="AI29" s="18">
        <v>694</v>
      </c>
      <c r="AJ29" s="18">
        <v>554</v>
      </c>
      <c r="AK29" s="18">
        <f t="shared" ref="AK29:AK38" si="2">SUM(C29:AJ29)</f>
        <v>26469</v>
      </c>
    </row>
    <row r="30" spans="1:37" x14ac:dyDescent="0.25">
      <c r="A30" s="16" t="s">
        <v>20</v>
      </c>
      <c r="B30" s="17">
        <v>44472</v>
      </c>
      <c r="C30" s="73">
        <v>1516</v>
      </c>
      <c r="D30" s="73"/>
      <c r="E30" s="73">
        <v>767</v>
      </c>
      <c r="F30" s="73">
        <v>1704</v>
      </c>
      <c r="G30" s="73"/>
      <c r="H30" s="73">
        <v>1104</v>
      </c>
      <c r="I30" s="73">
        <v>1559</v>
      </c>
      <c r="J30" s="73">
        <v>1072</v>
      </c>
      <c r="K30" s="73">
        <v>220</v>
      </c>
      <c r="L30" s="73">
        <v>1347</v>
      </c>
      <c r="M30" s="73">
        <v>783</v>
      </c>
      <c r="N30" s="73"/>
      <c r="O30" s="73">
        <v>493</v>
      </c>
      <c r="P30" s="73">
        <v>285</v>
      </c>
      <c r="Q30" s="73">
        <v>212</v>
      </c>
      <c r="R30" s="73">
        <v>514</v>
      </c>
      <c r="S30" s="73">
        <v>259</v>
      </c>
      <c r="T30" s="73">
        <v>1087</v>
      </c>
      <c r="U30" s="73">
        <v>270</v>
      </c>
      <c r="V30" s="73">
        <v>708</v>
      </c>
      <c r="W30" s="73">
        <v>1108</v>
      </c>
      <c r="X30" s="73">
        <v>846</v>
      </c>
      <c r="Y30" s="73">
        <v>936</v>
      </c>
      <c r="Z30" s="73">
        <v>868</v>
      </c>
      <c r="AA30" s="73">
        <v>942</v>
      </c>
      <c r="AB30" s="73">
        <v>308</v>
      </c>
      <c r="AC30" s="73">
        <v>845</v>
      </c>
      <c r="AD30" s="73">
        <v>580</v>
      </c>
      <c r="AE30" s="73">
        <v>270</v>
      </c>
      <c r="AF30" s="73">
        <v>314</v>
      </c>
      <c r="AG30" s="73">
        <v>431</v>
      </c>
      <c r="AH30" s="73">
        <v>558</v>
      </c>
      <c r="AI30" s="18">
        <v>512</v>
      </c>
      <c r="AJ30" s="18">
        <v>442</v>
      </c>
      <c r="AK30" s="18">
        <f t="shared" si="2"/>
        <v>22860</v>
      </c>
    </row>
    <row r="31" spans="1:37" x14ac:dyDescent="0.25">
      <c r="A31" s="16" t="s">
        <v>26</v>
      </c>
      <c r="B31" s="17">
        <v>44478</v>
      </c>
      <c r="C31" s="73">
        <v>1574</v>
      </c>
      <c r="D31" s="73"/>
      <c r="E31" s="73">
        <v>548</v>
      </c>
      <c r="F31" s="73">
        <v>2313</v>
      </c>
      <c r="G31" s="73"/>
      <c r="H31" s="73">
        <v>954</v>
      </c>
      <c r="I31" s="73">
        <v>1979</v>
      </c>
      <c r="J31" s="73">
        <v>633</v>
      </c>
      <c r="K31" s="73">
        <v>155</v>
      </c>
      <c r="L31" s="73">
        <v>720</v>
      </c>
      <c r="M31" s="73">
        <v>757</v>
      </c>
      <c r="N31" s="73"/>
      <c r="O31" s="73">
        <v>304</v>
      </c>
      <c r="P31" s="73">
        <v>387</v>
      </c>
      <c r="Q31" s="73">
        <v>165</v>
      </c>
      <c r="R31" s="73">
        <v>440</v>
      </c>
      <c r="S31" s="73">
        <v>205</v>
      </c>
      <c r="T31" s="73">
        <v>744</v>
      </c>
      <c r="U31" s="73">
        <v>260</v>
      </c>
      <c r="V31" s="73">
        <v>652</v>
      </c>
      <c r="W31" s="73">
        <v>1029</v>
      </c>
      <c r="X31" s="73">
        <v>664</v>
      </c>
      <c r="Y31" s="73">
        <v>811</v>
      </c>
      <c r="Z31" s="73">
        <v>744</v>
      </c>
      <c r="AA31" s="73">
        <v>643</v>
      </c>
      <c r="AB31" s="73">
        <v>303</v>
      </c>
      <c r="AC31" s="73">
        <v>691</v>
      </c>
      <c r="AD31" s="73">
        <v>609</v>
      </c>
      <c r="AE31" s="73">
        <v>334</v>
      </c>
      <c r="AF31" s="73">
        <v>318</v>
      </c>
      <c r="AG31" s="73">
        <v>595</v>
      </c>
      <c r="AH31" s="73">
        <v>697</v>
      </c>
      <c r="AI31" s="73">
        <v>471</v>
      </c>
      <c r="AJ31" s="73">
        <v>408</v>
      </c>
      <c r="AK31" s="18">
        <f t="shared" si="2"/>
        <v>21107</v>
      </c>
    </row>
    <row r="32" spans="1:37" x14ac:dyDescent="0.25">
      <c r="A32" s="16" t="s">
        <v>20</v>
      </c>
      <c r="B32" s="17">
        <v>44479</v>
      </c>
      <c r="C32" s="73">
        <v>568</v>
      </c>
      <c r="D32" s="73"/>
      <c r="E32" s="73">
        <v>298</v>
      </c>
      <c r="F32" s="73">
        <v>771</v>
      </c>
      <c r="G32" s="73"/>
      <c r="H32" s="73">
        <v>405</v>
      </c>
      <c r="I32" s="73">
        <v>690</v>
      </c>
      <c r="J32" s="73">
        <v>276</v>
      </c>
      <c r="K32" s="73">
        <v>76</v>
      </c>
      <c r="L32" s="73">
        <v>343</v>
      </c>
      <c r="M32" s="73">
        <v>299</v>
      </c>
      <c r="N32" s="73"/>
      <c r="O32" s="73">
        <v>226</v>
      </c>
      <c r="P32" s="73">
        <v>193</v>
      </c>
      <c r="Q32" s="73">
        <v>59</v>
      </c>
      <c r="R32" s="73">
        <v>131</v>
      </c>
      <c r="S32" s="73">
        <v>65</v>
      </c>
      <c r="T32" s="73">
        <v>273</v>
      </c>
      <c r="U32" s="73">
        <v>122</v>
      </c>
      <c r="V32" s="73">
        <v>286</v>
      </c>
      <c r="W32" s="73">
        <v>486</v>
      </c>
      <c r="X32" s="73">
        <v>397</v>
      </c>
      <c r="Y32" s="73">
        <v>350</v>
      </c>
      <c r="Z32" s="73">
        <v>336</v>
      </c>
      <c r="AA32" s="73">
        <v>207</v>
      </c>
      <c r="AB32" s="73">
        <v>142</v>
      </c>
      <c r="AC32" s="73">
        <v>239</v>
      </c>
      <c r="AD32" s="73">
        <v>195</v>
      </c>
      <c r="AE32" s="73">
        <v>99</v>
      </c>
      <c r="AF32" s="73">
        <v>188</v>
      </c>
      <c r="AG32" s="73">
        <v>382</v>
      </c>
      <c r="AH32" s="73">
        <v>463</v>
      </c>
      <c r="AI32" s="73">
        <v>63</v>
      </c>
      <c r="AJ32" s="73">
        <v>51</v>
      </c>
      <c r="AK32" s="18">
        <f t="shared" si="2"/>
        <v>8679</v>
      </c>
    </row>
    <row r="33" spans="1:37" x14ac:dyDescent="0.25">
      <c r="A33" s="16" t="s">
        <v>26</v>
      </c>
      <c r="B33" s="17">
        <v>44485</v>
      </c>
      <c r="C33" s="73">
        <v>1455</v>
      </c>
      <c r="D33" s="73"/>
      <c r="E33" s="73">
        <v>652</v>
      </c>
      <c r="F33" s="73">
        <v>2030</v>
      </c>
      <c r="G33" s="73"/>
      <c r="H33" s="73">
        <v>1108</v>
      </c>
      <c r="I33" s="73">
        <v>1941</v>
      </c>
      <c r="J33" s="73">
        <v>608</v>
      </c>
      <c r="K33" s="73">
        <v>197</v>
      </c>
      <c r="L33" s="73">
        <v>611</v>
      </c>
      <c r="M33" s="73">
        <v>717</v>
      </c>
      <c r="N33" s="73"/>
      <c r="O33" s="73">
        <v>346</v>
      </c>
      <c r="P33" s="73">
        <v>299</v>
      </c>
      <c r="Q33" s="73">
        <v>175</v>
      </c>
      <c r="R33" s="73">
        <v>410</v>
      </c>
      <c r="S33" s="73">
        <v>201</v>
      </c>
      <c r="T33" s="73">
        <v>765</v>
      </c>
      <c r="U33" s="73">
        <v>349</v>
      </c>
      <c r="V33" s="73">
        <v>767</v>
      </c>
      <c r="W33" s="73">
        <v>1061</v>
      </c>
      <c r="X33" s="73">
        <v>749</v>
      </c>
      <c r="Y33" s="73">
        <v>834</v>
      </c>
      <c r="Z33" s="73">
        <v>771</v>
      </c>
      <c r="AA33" s="73">
        <v>679</v>
      </c>
      <c r="AB33" s="73">
        <v>292</v>
      </c>
      <c r="AC33" s="73">
        <v>629</v>
      </c>
      <c r="AD33" s="73">
        <v>495</v>
      </c>
      <c r="AE33" s="73">
        <v>280</v>
      </c>
      <c r="AF33" s="73">
        <v>356</v>
      </c>
      <c r="AG33" s="73">
        <v>358</v>
      </c>
      <c r="AH33" s="73">
        <v>437</v>
      </c>
      <c r="AI33" s="73">
        <v>418</v>
      </c>
      <c r="AJ33" s="73">
        <v>353</v>
      </c>
      <c r="AK33" s="18">
        <f t="shared" si="2"/>
        <v>20343</v>
      </c>
    </row>
    <row r="34" spans="1:37" x14ac:dyDescent="0.25">
      <c r="A34" s="16" t="s">
        <v>20</v>
      </c>
      <c r="B34" s="17">
        <v>44486</v>
      </c>
      <c r="C34" s="73">
        <v>1212</v>
      </c>
      <c r="D34" s="73"/>
      <c r="E34" s="73">
        <v>576</v>
      </c>
      <c r="F34" s="73">
        <v>1450</v>
      </c>
      <c r="G34" s="73"/>
      <c r="H34" s="73">
        <v>986</v>
      </c>
      <c r="I34" s="73">
        <v>1604</v>
      </c>
      <c r="J34" s="73">
        <v>533</v>
      </c>
      <c r="K34" s="73">
        <v>150</v>
      </c>
      <c r="L34" s="73">
        <v>573</v>
      </c>
      <c r="M34" s="73">
        <v>647</v>
      </c>
      <c r="N34" s="73"/>
      <c r="O34" s="73">
        <v>351</v>
      </c>
      <c r="P34" s="73">
        <v>259</v>
      </c>
      <c r="Q34" s="73">
        <v>208</v>
      </c>
      <c r="R34" s="73">
        <v>323</v>
      </c>
      <c r="S34" s="73">
        <v>176</v>
      </c>
      <c r="T34" s="73">
        <v>701</v>
      </c>
      <c r="U34" s="73">
        <v>326</v>
      </c>
      <c r="V34" s="73">
        <v>723</v>
      </c>
      <c r="W34" s="73">
        <v>997</v>
      </c>
      <c r="X34" s="73">
        <v>799</v>
      </c>
      <c r="Y34" s="73">
        <v>732</v>
      </c>
      <c r="Z34" s="73">
        <v>823</v>
      </c>
      <c r="AA34" s="73">
        <v>541</v>
      </c>
      <c r="AB34" s="73">
        <v>305</v>
      </c>
      <c r="AC34" s="73">
        <v>636</v>
      </c>
      <c r="AD34" s="73">
        <v>361</v>
      </c>
      <c r="AE34" s="73">
        <v>241</v>
      </c>
      <c r="AF34" s="73">
        <v>225</v>
      </c>
      <c r="AG34" s="73">
        <v>343</v>
      </c>
      <c r="AH34" s="73">
        <v>424</v>
      </c>
      <c r="AI34" s="73">
        <v>458</v>
      </c>
      <c r="AJ34" s="73">
        <v>347</v>
      </c>
      <c r="AK34" s="18">
        <f t="shared" si="2"/>
        <v>18030</v>
      </c>
    </row>
    <row r="35" spans="1:37" x14ac:dyDescent="0.25">
      <c r="A35" s="16" t="s">
        <v>26</v>
      </c>
      <c r="B35" s="17">
        <v>44492</v>
      </c>
      <c r="C35" s="73">
        <v>1204</v>
      </c>
      <c r="D35" s="73"/>
      <c r="E35" s="73">
        <v>447</v>
      </c>
      <c r="F35" s="73">
        <v>1905</v>
      </c>
      <c r="G35" s="73"/>
      <c r="H35" s="73">
        <v>1018</v>
      </c>
      <c r="I35" s="73">
        <v>1880</v>
      </c>
      <c r="J35" s="73">
        <v>467</v>
      </c>
      <c r="K35" s="73">
        <v>119</v>
      </c>
      <c r="L35" s="73">
        <v>594</v>
      </c>
      <c r="M35" s="73">
        <v>638</v>
      </c>
      <c r="N35" s="73"/>
      <c r="O35" s="73">
        <v>404</v>
      </c>
      <c r="P35" s="73">
        <v>295</v>
      </c>
      <c r="Q35" s="73">
        <v>152</v>
      </c>
      <c r="R35" s="73">
        <v>298</v>
      </c>
      <c r="S35" s="73">
        <v>415</v>
      </c>
      <c r="T35" s="73">
        <v>664</v>
      </c>
      <c r="U35" s="73">
        <v>187</v>
      </c>
      <c r="V35" s="73">
        <v>650</v>
      </c>
      <c r="W35" s="73">
        <v>883</v>
      </c>
      <c r="X35" s="73">
        <v>572</v>
      </c>
      <c r="Y35" s="73">
        <v>682</v>
      </c>
      <c r="Z35" s="73">
        <v>672</v>
      </c>
      <c r="AA35" s="73">
        <v>581</v>
      </c>
      <c r="AB35" s="73">
        <v>360</v>
      </c>
      <c r="AC35" s="73">
        <v>621</v>
      </c>
      <c r="AD35" s="73">
        <v>484</v>
      </c>
      <c r="AE35" s="73">
        <v>271</v>
      </c>
      <c r="AF35" s="73">
        <v>222</v>
      </c>
      <c r="AG35" s="73">
        <v>288</v>
      </c>
      <c r="AH35" s="73">
        <v>452</v>
      </c>
      <c r="AI35" s="73">
        <v>1357</v>
      </c>
      <c r="AJ35" s="73">
        <v>1046</v>
      </c>
      <c r="AK35" s="18">
        <f t="shared" si="2"/>
        <v>19828</v>
      </c>
    </row>
    <row r="36" spans="1:37" x14ac:dyDescent="0.25">
      <c r="A36" s="16" t="s">
        <v>20</v>
      </c>
      <c r="B36" s="17">
        <v>44493</v>
      </c>
      <c r="C36" s="73">
        <v>1096</v>
      </c>
      <c r="D36" s="73"/>
      <c r="E36" s="73">
        <v>518</v>
      </c>
      <c r="F36" s="73">
        <v>1233</v>
      </c>
      <c r="G36" s="73"/>
      <c r="H36" s="73">
        <v>886</v>
      </c>
      <c r="I36" s="73">
        <v>1262</v>
      </c>
      <c r="J36" s="73">
        <v>438</v>
      </c>
      <c r="K36" s="73">
        <v>133</v>
      </c>
      <c r="L36" s="73">
        <v>475</v>
      </c>
      <c r="M36" s="73">
        <v>464</v>
      </c>
      <c r="N36" s="73"/>
      <c r="O36" s="73">
        <v>270</v>
      </c>
      <c r="P36" s="73">
        <v>202</v>
      </c>
      <c r="Q36" s="73">
        <v>112</v>
      </c>
      <c r="R36" s="73">
        <v>294</v>
      </c>
      <c r="S36" s="73">
        <v>111</v>
      </c>
      <c r="T36" s="73">
        <v>585</v>
      </c>
      <c r="U36" s="73">
        <v>165</v>
      </c>
      <c r="V36" s="73">
        <v>528</v>
      </c>
      <c r="W36" s="73">
        <v>701</v>
      </c>
      <c r="X36" s="73">
        <v>565</v>
      </c>
      <c r="Y36" s="73">
        <v>685</v>
      </c>
      <c r="Z36" s="73">
        <v>524</v>
      </c>
      <c r="AA36" s="73">
        <v>655</v>
      </c>
      <c r="AB36" s="73">
        <v>225</v>
      </c>
      <c r="AC36" s="73">
        <v>519</v>
      </c>
      <c r="AD36" s="73">
        <v>394</v>
      </c>
      <c r="AE36" s="73">
        <v>241</v>
      </c>
      <c r="AF36" s="73">
        <v>198</v>
      </c>
      <c r="AG36" s="73">
        <v>292</v>
      </c>
      <c r="AH36" s="73">
        <v>431</v>
      </c>
      <c r="AI36" s="73">
        <v>948</v>
      </c>
      <c r="AJ36" s="73">
        <v>849</v>
      </c>
      <c r="AK36" s="18">
        <f t="shared" si="2"/>
        <v>15999</v>
      </c>
    </row>
    <row r="37" spans="1:37" x14ac:dyDescent="0.25">
      <c r="A37" s="16" t="s">
        <v>26</v>
      </c>
      <c r="B37" s="17">
        <v>44499</v>
      </c>
      <c r="C37" s="73">
        <v>764</v>
      </c>
      <c r="D37" s="73"/>
      <c r="E37" s="73">
        <v>313</v>
      </c>
      <c r="F37" s="73">
        <v>1202</v>
      </c>
      <c r="G37" s="73"/>
      <c r="H37" s="73">
        <v>526</v>
      </c>
      <c r="I37" s="73">
        <v>1081</v>
      </c>
      <c r="J37" s="73">
        <v>245</v>
      </c>
      <c r="K37" s="73">
        <v>92</v>
      </c>
      <c r="L37" s="73">
        <v>298</v>
      </c>
      <c r="M37" s="73">
        <v>354</v>
      </c>
      <c r="N37" s="73"/>
      <c r="O37" s="73">
        <v>196</v>
      </c>
      <c r="P37" s="73">
        <v>175</v>
      </c>
      <c r="Q37" s="73">
        <v>59</v>
      </c>
      <c r="R37" s="73">
        <v>177</v>
      </c>
      <c r="S37" s="73">
        <v>102</v>
      </c>
      <c r="T37" s="73">
        <v>314</v>
      </c>
      <c r="U37" s="73">
        <v>157</v>
      </c>
      <c r="V37" s="73">
        <v>383</v>
      </c>
      <c r="W37" s="73">
        <v>570</v>
      </c>
      <c r="X37" s="73">
        <v>401</v>
      </c>
      <c r="Y37" s="73">
        <v>501</v>
      </c>
      <c r="Z37" s="73">
        <v>412</v>
      </c>
      <c r="AA37" s="73">
        <v>314</v>
      </c>
      <c r="AB37" s="73">
        <v>206</v>
      </c>
      <c r="AC37" s="73">
        <v>290</v>
      </c>
      <c r="AD37" s="73">
        <v>289</v>
      </c>
      <c r="AE37" s="73">
        <v>184</v>
      </c>
      <c r="AF37" s="73">
        <v>146</v>
      </c>
      <c r="AG37" s="73">
        <v>195</v>
      </c>
      <c r="AH37" s="73">
        <v>338</v>
      </c>
      <c r="AI37" s="73">
        <v>342</v>
      </c>
      <c r="AJ37" s="73">
        <v>256</v>
      </c>
      <c r="AK37" s="18">
        <f t="shared" si="2"/>
        <v>10882</v>
      </c>
    </row>
    <row r="38" spans="1:37" x14ac:dyDescent="0.25">
      <c r="A38" s="16" t="s">
        <v>20</v>
      </c>
      <c r="B38" s="17">
        <v>44500</v>
      </c>
      <c r="C38" s="73">
        <v>855</v>
      </c>
      <c r="D38" s="73"/>
      <c r="E38" s="73">
        <v>454</v>
      </c>
      <c r="F38" s="73">
        <v>1036</v>
      </c>
      <c r="G38" s="73"/>
      <c r="H38" s="73">
        <v>806</v>
      </c>
      <c r="I38" s="73">
        <v>1132</v>
      </c>
      <c r="J38" s="73">
        <v>318</v>
      </c>
      <c r="K38" s="73">
        <v>76</v>
      </c>
      <c r="L38" s="73">
        <v>362</v>
      </c>
      <c r="M38" s="73">
        <v>381</v>
      </c>
      <c r="N38" s="73"/>
      <c r="O38" s="73">
        <v>182</v>
      </c>
      <c r="P38" s="73">
        <v>149</v>
      </c>
      <c r="Q38" s="73">
        <v>62</v>
      </c>
      <c r="R38" s="73">
        <v>218</v>
      </c>
      <c r="S38" s="73">
        <v>123</v>
      </c>
      <c r="T38" s="73">
        <v>443</v>
      </c>
      <c r="U38" s="73">
        <v>170</v>
      </c>
      <c r="V38" s="73">
        <v>447</v>
      </c>
      <c r="W38" s="73">
        <v>714</v>
      </c>
      <c r="X38" s="73">
        <v>516</v>
      </c>
      <c r="Y38" s="73">
        <v>581</v>
      </c>
      <c r="Z38" s="73">
        <v>539</v>
      </c>
      <c r="AA38" s="73">
        <v>410</v>
      </c>
      <c r="AB38" s="73">
        <v>229</v>
      </c>
      <c r="AC38" s="73">
        <v>452</v>
      </c>
      <c r="AD38" s="73">
        <v>343</v>
      </c>
      <c r="AE38" s="73">
        <v>165</v>
      </c>
      <c r="AF38" s="73">
        <v>187</v>
      </c>
      <c r="AG38" s="73">
        <v>309</v>
      </c>
      <c r="AH38" s="73">
        <v>457</v>
      </c>
      <c r="AI38" s="73">
        <v>549</v>
      </c>
      <c r="AJ38" s="73">
        <v>411</v>
      </c>
      <c r="AK38" s="18">
        <f t="shared" si="2"/>
        <v>13076</v>
      </c>
    </row>
    <row r="39" spans="1:37" x14ac:dyDescent="0.25">
      <c r="A39" s="97" t="s">
        <v>27</v>
      </c>
      <c r="B39" s="97"/>
      <c r="C39" s="20">
        <f t="shared" ref="C39:W39" si="3">SUM(C29:C38)</f>
        <v>11933</v>
      </c>
      <c r="D39" s="20">
        <f t="shared" si="3"/>
        <v>0</v>
      </c>
      <c r="E39" s="20">
        <f t="shared" si="3"/>
        <v>5299</v>
      </c>
      <c r="F39" s="20">
        <f t="shared" si="3"/>
        <v>16221</v>
      </c>
      <c r="G39" s="20">
        <f t="shared" si="3"/>
        <v>0</v>
      </c>
      <c r="H39" s="20">
        <f t="shared" si="3"/>
        <v>8995</v>
      </c>
      <c r="I39" s="20">
        <f t="shared" si="3"/>
        <v>15491</v>
      </c>
      <c r="J39" s="20">
        <f t="shared" si="3"/>
        <v>5554</v>
      </c>
      <c r="K39" s="20">
        <f t="shared" si="3"/>
        <v>1445</v>
      </c>
      <c r="L39" s="20">
        <f t="shared" si="3"/>
        <v>6408</v>
      </c>
      <c r="M39" s="20">
        <f t="shared" si="3"/>
        <v>6053</v>
      </c>
      <c r="N39" s="20">
        <f t="shared" si="3"/>
        <v>0</v>
      </c>
      <c r="O39" s="20">
        <f t="shared" si="3"/>
        <v>3283</v>
      </c>
      <c r="P39" s="20">
        <f t="shared" si="3"/>
        <v>2570</v>
      </c>
      <c r="Q39" s="20">
        <f t="shared" si="3"/>
        <v>1368</v>
      </c>
      <c r="R39" s="20">
        <f t="shared" si="3"/>
        <v>3454</v>
      </c>
      <c r="S39" s="20">
        <f t="shared" si="3"/>
        <v>1914</v>
      </c>
      <c r="T39" s="20">
        <f t="shared" si="3"/>
        <v>6648</v>
      </c>
      <c r="U39" s="20">
        <f t="shared" si="3"/>
        <v>2511</v>
      </c>
      <c r="V39" s="20">
        <f t="shared" si="3"/>
        <v>5971</v>
      </c>
      <c r="W39" s="20">
        <f t="shared" si="3"/>
        <v>8661</v>
      </c>
      <c r="X39" s="20">
        <f t="shared" ref="X39:AJ39" si="4">SUM(X29:X38)</f>
        <v>6453</v>
      </c>
      <c r="Y39" s="20">
        <f t="shared" si="4"/>
        <v>7250</v>
      </c>
      <c r="Z39" s="20">
        <f t="shared" si="4"/>
        <v>6766</v>
      </c>
      <c r="AA39" s="20">
        <f t="shared" si="4"/>
        <v>5971</v>
      </c>
      <c r="AB39" s="20">
        <f t="shared" si="4"/>
        <v>2752</v>
      </c>
      <c r="AC39" s="20">
        <f t="shared" si="4"/>
        <v>5827</v>
      </c>
      <c r="AD39" s="20">
        <f t="shared" si="4"/>
        <v>4487</v>
      </c>
      <c r="AE39" s="20">
        <f t="shared" si="4"/>
        <v>2463</v>
      </c>
      <c r="AF39" s="20">
        <f t="shared" si="4"/>
        <v>2502</v>
      </c>
      <c r="AG39" s="20">
        <f t="shared" si="4"/>
        <v>3614</v>
      </c>
      <c r="AH39" s="20">
        <f t="shared" si="4"/>
        <v>4880</v>
      </c>
      <c r="AI39" s="20">
        <f t="shared" si="4"/>
        <v>5812</v>
      </c>
      <c r="AJ39" s="20">
        <f t="shared" si="4"/>
        <v>4717</v>
      </c>
      <c r="AK39" s="20">
        <f>SUM(AK29:AK38)</f>
        <v>177273</v>
      </c>
    </row>
    <row r="41" spans="1:37" x14ac:dyDescent="0.25">
      <c r="H41" s="37"/>
      <c r="I41" s="37"/>
      <c r="J41" s="37"/>
      <c r="K41" s="37"/>
      <c r="L41" s="37"/>
      <c r="M41" s="37"/>
      <c r="N41" s="37"/>
      <c r="O41" s="37"/>
    </row>
    <row r="42" spans="1:37" ht="30" x14ac:dyDescent="0.25">
      <c r="C42" s="107" t="s">
        <v>82</v>
      </c>
      <c r="D42" s="107"/>
      <c r="E42" s="107"/>
      <c r="F42" s="107"/>
      <c r="H42" s="108" t="s">
        <v>62</v>
      </c>
      <c r="I42" s="55" t="s">
        <v>8</v>
      </c>
      <c r="J42" s="55" t="s">
        <v>63</v>
      </c>
      <c r="K42" s="56" t="s">
        <v>31</v>
      </c>
      <c r="L42" s="57" t="s">
        <v>13</v>
      </c>
      <c r="M42" s="43" t="s">
        <v>7</v>
      </c>
    </row>
    <row r="43" spans="1:37" x14ac:dyDescent="0.25">
      <c r="C43" s="110" t="s">
        <v>7</v>
      </c>
      <c r="D43" s="110"/>
      <c r="E43" s="110"/>
      <c r="F43" s="21">
        <f>SUM(AK24,AK39)</f>
        <v>448529</v>
      </c>
      <c r="H43" s="109"/>
      <c r="I43" s="39">
        <f>SUM(C24,C39,J24,J39,M24,M39,T24,T39,AA24,AI24,AI39,AA39)</f>
        <v>100488</v>
      </c>
      <c r="J43" s="39">
        <v>0</v>
      </c>
      <c r="K43" s="41">
        <f>SUM(AG24,AG39)</f>
        <v>9544</v>
      </c>
      <c r="L43" s="41">
        <f>SUM(I24,I39,V24,V39,AB24,AB39)</f>
        <v>71140</v>
      </c>
      <c r="M43" s="44">
        <f>SUM(I43:L43)</f>
        <v>181172</v>
      </c>
    </row>
    <row r="44" spans="1:37" x14ac:dyDescent="0.25">
      <c r="C44" s="110" t="s">
        <v>83</v>
      </c>
      <c r="D44" s="110"/>
      <c r="E44" s="110"/>
      <c r="F44" s="21">
        <f>AK24</f>
        <v>271256</v>
      </c>
    </row>
    <row r="45" spans="1:37" x14ac:dyDescent="0.25">
      <c r="C45" s="110" t="s">
        <v>66</v>
      </c>
      <c r="D45" s="110"/>
      <c r="E45" s="110"/>
      <c r="F45" s="21">
        <f>AVERAGE(AK3:AK23)</f>
        <v>12916.952380952382</v>
      </c>
    </row>
  </sheetData>
  <mergeCells count="25">
    <mergeCell ref="C42:F42"/>
    <mergeCell ref="H42:H43"/>
    <mergeCell ref="C43:E43"/>
    <mergeCell ref="C44:E44"/>
    <mergeCell ref="C45:E45"/>
    <mergeCell ref="A39:B39"/>
    <mergeCell ref="A1:B1"/>
    <mergeCell ref="C1:I1"/>
    <mergeCell ref="J1:L1"/>
    <mergeCell ref="M1:R1"/>
    <mergeCell ref="A27:B27"/>
    <mergeCell ref="C27:I27"/>
    <mergeCell ref="J27:L27"/>
    <mergeCell ref="AK1:AK2"/>
    <mergeCell ref="A24:B24"/>
    <mergeCell ref="AI27:AJ27"/>
    <mergeCell ref="AK27:AK28"/>
    <mergeCell ref="M27:R27"/>
    <mergeCell ref="T27:Y27"/>
    <mergeCell ref="AA27:AD27"/>
    <mergeCell ref="AF27:AH27"/>
    <mergeCell ref="T1:Y1"/>
    <mergeCell ref="AA1:AD1"/>
    <mergeCell ref="AF1:AH1"/>
    <mergeCell ref="AI1:AJ1"/>
  </mergeCells>
  <pageMargins left="0.7" right="0.7" top="0.75" bottom="0.75" header="0.3" footer="0.3"/>
  <pageSetup orientation="portrait" r:id="rId1"/>
  <ignoredErrors>
    <ignoredError sqref="AK3:AK23 AK29:AK38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4"/>
  <sheetViews>
    <sheetView workbookViewId="0">
      <selection activeCell="Q17" sqref="Q17"/>
    </sheetView>
  </sheetViews>
  <sheetFormatPr defaultColWidth="13.28515625" defaultRowHeight="15" x14ac:dyDescent="0.25"/>
  <cols>
    <col min="1" max="16384" width="13.28515625" style="2"/>
  </cols>
  <sheetData>
    <row r="1" spans="1:26" ht="12.75" customHeight="1" x14ac:dyDescent="0.25">
      <c r="A1" s="115" t="s">
        <v>67</v>
      </c>
      <c r="B1" s="116"/>
      <c r="C1" s="113" t="s">
        <v>8</v>
      </c>
      <c r="D1" s="113"/>
      <c r="E1" s="113"/>
      <c r="F1" s="113"/>
      <c r="G1" s="113"/>
      <c r="H1" s="113"/>
      <c r="I1" s="30" t="s">
        <v>86</v>
      </c>
      <c r="J1" s="30" t="s">
        <v>28</v>
      </c>
      <c r="K1" s="113" t="s">
        <v>29</v>
      </c>
      <c r="L1" s="113"/>
      <c r="M1" s="113"/>
      <c r="N1" s="113"/>
      <c r="O1" s="113" t="s">
        <v>30</v>
      </c>
      <c r="P1" s="113"/>
      <c r="Q1" s="113"/>
      <c r="R1" s="113" t="s">
        <v>31</v>
      </c>
      <c r="S1" s="113"/>
      <c r="T1" s="113"/>
      <c r="U1" s="113"/>
      <c r="V1" s="113"/>
      <c r="W1" s="113"/>
      <c r="X1" s="113"/>
      <c r="Y1" s="113"/>
      <c r="Z1" s="114" t="s">
        <v>7</v>
      </c>
    </row>
    <row r="2" spans="1:26" ht="48.75" customHeight="1" x14ac:dyDescent="0.25">
      <c r="A2" s="31" t="s">
        <v>0</v>
      </c>
      <c r="B2" s="32" t="s">
        <v>1</v>
      </c>
      <c r="C2" s="31" t="s">
        <v>32</v>
      </c>
      <c r="D2" s="31" t="s">
        <v>33</v>
      </c>
      <c r="E2" s="31" t="s">
        <v>34</v>
      </c>
      <c r="F2" s="31" t="s">
        <v>35</v>
      </c>
      <c r="G2" s="31" t="s">
        <v>36</v>
      </c>
      <c r="H2" s="31" t="s">
        <v>37</v>
      </c>
      <c r="I2" s="31" t="s">
        <v>38</v>
      </c>
      <c r="J2" s="31" t="s">
        <v>19</v>
      </c>
      <c r="K2" s="31" t="s">
        <v>39</v>
      </c>
      <c r="L2" s="31" t="s">
        <v>40</v>
      </c>
      <c r="M2" s="31" t="s">
        <v>8</v>
      </c>
      <c r="N2" s="31" t="s">
        <v>41</v>
      </c>
      <c r="O2" s="31" t="s">
        <v>32</v>
      </c>
      <c r="P2" s="31" t="s">
        <v>34</v>
      </c>
      <c r="Q2" s="31" t="s">
        <v>42</v>
      </c>
      <c r="R2" s="31" t="s">
        <v>43</v>
      </c>
      <c r="S2" s="31" t="s">
        <v>44</v>
      </c>
      <c r="T2" s="31" t="s">
        <v>45</v>
      </c>
      <c r="U2" s="31" t="s">
        <v>46</v>
      </c>
      <c r="V2" s="33" t="s">
        <v>47</v>
      </c>
      <c r="W2" s="31" t="s">
        <v>32</v>
      </c>
      <c r="X2" s="31" t="s">
        <v>34</v>
      </c>
      <c r="Y2" s="31" t="s">
        <v>48</v>
      </c>
      <c r="Z2" s="114"/>
    </row>
    <row r="3" spans="1:26" x14ac:dyDescent="0.25">
      <c r="A3" s="16" t="s">
        <v>25</v>
      </c>
      <c r="B3" s="17">
        <v>44470</v>
      </c>
      <c r="C3" s="22">
        <v>169</v>
      </c>
      <c r="D3" s="23">
        <v>126</v>
      </c>
      <c r="E3" s="18">
        <v>125</v>
      </c>
      <c r="F3" s="74">
        <v>228</v>
      </c>
      <c r="G3" s="24">
        <v>418</v>
      </c>
      <c r="H3" s="18">
        <v>43</v>
      </c>
      <c r="I3" s="18">
        <v>3510</v>
      </c>
      <c r="J3" s="75"/>
      <c r="K3" s="18"/>
      <c r="L3" s="18"/>
      <c r="M3" s="18"/>
      <c r="N3" s="18"/>
      <c r="O3" s="23">
        <v>1865</v>
      </c>
      <c r="P3" s="23">
        <v>694</v>
      </c>
      <c r="Q3" s="74">
        <v>306</v>
      </c>
      <c r="R3" s="24">
        <v>2771</v>
      </c>
      <c r="S3" s="22">
        <v>579</v>
      </c>
      <c r="T3" s="24">
        <v>166</v>
      </c>
      <c r="U3" s="25">
        <v>1119</v>
      </c>
      <c r="V3" s="67"/>
      <c r="W3" s="18">
        <v>104</v>
      </c>
      <c r="X3" s="18">
        <v>63</v>
      </c>
      <c r="Y3" s="18"/>
      <c r="Z3" s="18">
        <f>SUM(C3:Y3)</f>
        <v>12286</v>
      </c>
    </row>
    <row r="4" spans="1:26" x14ac:dyDescent="0.25">
      <c r="A4" s="16" t="s">
        <v>21</v>
      </c>
      <c r="B4" s="17">
        <v>44473</v>
      </c>
      <c r="C4" s="67">
        <v>164</v>
      </c>
      <c r="D4" s="67">
        <v>166</v>
      </c>
      <c r="E4" s="67">
        <v>247</v>
      </c>
      <c r="F4" s="67">
        <v>231</v>
      </c>
      <c r="G4" s="67">
        <v>652</v>
      </c>
      <c r="H4" s="67">
        <v>138</v>
      </c>
      <c r="I4" s="67">
        <v>1829</v>
      </c>
      <c r="J4" s="75"/>
      <c r="K4" s="18"/>
      <c r="L4" s="18"/>
      <c r="M4" s="18"/>
      <c r="N4" s="18"/>
      <c r="O4" s="67">
        <v>1452</v>
      </c>
      <c r="P4" s="67">
        <v>727</v>
      </c>
      <c r="Q4" s="67">
        <v>318</v>
      </c>
      <c r="R4" s="67">
        <v>2080</v>
      </c>
      <c r="S4" s="67">
        <v>440</v>
      </c>
      <c r="T4" s="67">
        <v>176</v>
      </c>
      <c r="U4" s="67">
        <v>733</v>
      </c>
      <c r="V4" s="67"/>
      <c r="W4" s="67">
        <v>109</v>
      </c>
      <c r="X4" s="67">
        <v>50</v>
      </c>
      <c r="Y4" s="18"/>
      <c r="Z4" s="18">
        <f t="shared" ref="Z4:Z23" si="0">SUM(C4:Y4)</f>
        <v>9512</v>
      </c>
    </row>
    <row r="5" spans="1:26" x14ac:dyDescent="0.25">
      <c r="A5" s="16" t="s">
        <v>22</v>
      </c>
      <c r="B5" s="17">
        <v>44474</v>
      </c>
      <c r="C5" s="67">
        <v>276</v>
      </c>
      <c r="D5" s="67">
        <v>225</v>
      </c>
      <c r="E5" s="67">
        <v>388</v>
      </c>
      <c r="F5" s="67">
        <v>305</v>
      </c>
      <c r="G5" s="67">
        <v>837</v>
      </c>
      <c r="H5" s="67">
        <v>148</v>
      </c>
      <c r="I5" s="67">
        <v>2406</v>
      </c>
      <c r="J5" s="75"/>
      <c r="K5" s="18"/>
      <c r="L5" s="18"/>
      <c r="M5" s="18"/>
      <c r="N5" s="18"/>
      <c r="O5" s="67">
        <v>2016</v>
      </c>
      <c r="P5" s="67">
        <v>957</v>
      </c>
      <c r="Q5" s="67">
        <v>469</v>
      </c>
      <c r="R5" s="67">
        <v>2700</v>
      </c>
      <c r="S5" s="67">
        <v>682</v>
      </c>
      <c r="T5" s="67">
        <v>212</v>
      </c>
      <c r="U5" s="67">
        <v>1283</v>
      </c>
      <c r="V5" s="67"/>
      <c r="W5" s="67">
        <v>208</v>
      </c>
      <c r="X5" s="67">
        <v>72</v>
      </c>
      <c r="Y5" s="18"/>
      <c r="Z5" s="18">
        <f t="shared" si="0"/>
        <v>13184</v>
      </c>
    </row>
    <row r="6" spans="1:26" x14ac:dyDescent="0.25">
      <c r="A6" s="16" t="s">
        <v>23</v>
      </c>
      <c r="B6" s="17">
        <v>44475</v>
      </c>
      <c r="C6" s="67">
        <v>248</v>
      </c>
      <c r="D6" s="67">
        <v>228</v>
      </c>
      <c r="E6" s="67">
        <v>324</v>
      </c>
      <c r="F6" s="67">
        <v>325</v>
      </c>
      <c r="G6" s="67">
        <v>800</v>
      </c>
      <c r="H6" s="67">
        <v>129</v>
      </c>
      <c r="I6" s="67">
        <v>2114</v>
      </c>
      <c r="J6" s="66"/>
      <c r="K6" s="18"/>
      <c r="L6" s="18"/>
      <c r="M6" s="18"/>
      <c r="N6" s="18"/>
      <c r="O6" s="67">
        <v>2019</v>
      </c>
      <c r="P6" s="67">
        <v>988</v>
      </c>
      <c r="Q6" s="67">
        <v>470</v>
      </c>
      <c r="R6" s="67">
        <v>2978</v>
      </c>
      <c r="S6" s="67">
        <v>734</v>
      </c>
      <c r="T6" s="67">
        <v>191</v>
      </c>
      <c r="U6" s="67">
        <v>1355</v>
      </c>
      <c r="V6" s="67"/>
      <c r="W6" s="67">
        <v>170</v>
      </c>
      <c r="X6" s="67">
        <v>77</v>
      </c>
      <c r="Y6" s="18"/>
      <c r="Z6" s="18">
        <f t="shared" si="0"/>
        <v>13150</v>
      </c>
    </row>
    <row r="7" spans="1:26" ht="13.5" customHeight="1" x14ac:dyDescent="0.25">
      <c r="A7" s="16" t="s">
        <v>24</v>
      </c>
      <c r="B7" s="17">
        <v>44476</v>
      </c>
      <c r="C7" s="67">
        <v>288</v>
      </c>
      <c r="D7" s="67">
        <v>204</v>
      </c>
      <c r="E7" s="67">
        <v>416</v>
      </c>
      <c r="F7" s="67">
        <v>339</v>
      </c>
      <c r="G7" s="67">
        <v>755</v>
      </c>
      <c r="H7" s="67">
        <v>122</v>
      </c>
      <c r="I7" s="67">
        <v>2564</v>
      </c>
      <c r="J7" s="75"/>
      <c r="K7" s="18"/>
      <c r="L7" s="18"/>
      <c r="M7" s="18"/>
      <c r="N7" s="18"/>
      <c r="O7" s="67">
        <v>2230</v>
      </c>
      <c r="P7" s="67">
        <v>1025</v>
      </c>
      <c r="Q7" s="67">
        <v>445</v>
      </c>
      <c r="R7" s="67">
        <v>4657</v>
      </c>
      <c r="S7" s="67">
        <v>882</v>
      </c>
      <c r="T7" s="67">
        <v>253</v>
      </c>
      <c r="U7" s="67">
        <v>1692</v>
      </c>
      <c r="V7" s="67"/>
      <c r="W7" s="67">
        <v>211</v>
      </c>
      <c r="X7" s="67">
        <v>125</v>
      </c>
      <c r="Y7" s="18"/>
      <c r="Z7" s="18">
        <f t="shared" si="0"/>
        <v>16208</v>
      </c>
    </row>
    <row r="8" spans="1:26" x14ac:dyDescent="0.25">
      <c r="A8" s="16" t="s">
        <v>25</v>
      </c>
      <c r="B8" s="17">
        <v>44477</v>
      </c>
      <c r="C8" s="67">
        <v>157</v>
      </c>
      <c r="D8" s="67">
        <v>137</v>
      </c>
      <c r="E8" s="67">
        <v>195</v>
      </c>
      <c r="F8" s="67">
        <v>186</v>
      </c>
      <c r="G8" s="67">
        <v>410</v>
      </c>
      <c r="H8" s="67">
        <v>120</v>
      </c>
      <c r="I8" s="67">
        <v>3045</v>
      </c>
      <c r="J8" s="75"/>
      <c r="K8" s="18"/>
      <c r="L8" s="18"/>
      <c r="M8" s="18"/>
      <c r="N8" s="18"/>
      <c r="O8" s="67">
        <v>1712</v>
      </c>
      <c r="P8" s="67">
        <v>719</v>
      </c>
      <c r="Q8" s="67">
        <v>233</v>
      </c>
      <c r="R8" s="67">
        <v>4877</v>
      </c>
      <c r="S8" s="67">
        <v>836</v>
      </c>
      <c r="T8" s="67">
        <v>161</v>
      </c>
      <c r="U8" s="67">
        <v>1402</v>
      </c>
      <c r="V8" s="67"/>
      <c r="W8" s="67">
        <v>163</v>
      </c>
      <c r="X8" s="67">
        <v>121</v>
      </c>
      <c r="Y8" s="18"/>
      <c r="Z8" s="18">
        <f t="shared" si="0"/>
        <v>14474</v>
      </c>
    </row>
    <row r="9" spans="1:26" x14ac:dyDescent="0.25">
      <c r="A9" s="16" t="s">
        <v>21</v>
      </c>
      <c r="B9" s="65">
        <v>44480</v>
      </c>
      <c r="C9" s="23">
        <v>136</v>
      </c>
      <c r="D9" s="23">
        <v>83</v>
      </c>
      <c r="E9" s="23">
        <v>105</v>
      </c>
      <c r="F9" s="23">
        <v>137</v>
      </c>
      <c r="G9" s="23">
        <v>346</v>
      </c>
      <c r="H9" s="23">
        <v>91</v>
      </c>
      <c r="I9" s="18">
        <v>2840</v>
      </c>
      <c r="J9" s="75">
        <v>883</v>
      </c>
      <c r="K9" s="18"/>
      <c r="L9" s="18"/>
      <c r="M9" s="18"/>
      <c r="N9" s="18"/>
      <c r="O9" s="23">
        <v>1888</v>
      </c>
      <c r="P9" s="23">
        <v>834</v>
      </c>
      <c r="Q9" s="23">
        <v>231</v>
      </c>
      <c r="R9" s="76">
        <v>2555</v>
      </c>
      <c r="S9" s="23">
        <v>597</v>
      </c>
      <c r="T9" s="23">
        <v>147</v>
      </c>
      <c r="U9" s="25">
        <v>1071</v>
      </c>
      <c r="V9" s="67"/>
      <c r="W9" s="23">
        <v>129</v>
      </c>
      <c r="X9" s="25">
        <v>45</v>
      </c>
      <c r="Y9" s="18"/>
      <c r="Z9" s="18">
        <f t="shared" si="0"/>
        <v>12118</v>
      </c>
    </row>
    <row r="10" spans="1:26" x14ac:dyDescent="0.25">
      <c r="A10" s="16" t="s">
        <v>22</v>
      </c>
      <c r="B10" s="65">
        <v>44481</v>
      </c>
      <c r="C10" s="23">
        <v>247</v>
      </c>
      <c r="D10" s="23">
        <v>207</v>
      </c>
      <c r="E10" s="23">
        <v>288</v>
      </c>
      <c r="F10" s="23">
        <v>330</v>
      </c>
      <c r="G10" s="23">
        <v>894</v>
      </c>
      <c r="H10" s="23">
        <v>173</v>
      </c>
      <c r="I10" s="18">
        <v>2162</v>
      </c>
      <c r="J10" s="75"/>
      <c r="K10" s="18"/>
      <c r="L10" s="18"/>
      <c r="M10" s="18"/>
      <c r="N10" s="18"/>
      <c r="O10" s="23">
        <v>2204</v>
      </c>
      <c r="P10" s="23">
        <v>1074</v>
      </c>
      <c r="Q10" s="23">
        <v>460</v>
      </c>
      <c r="R10" s="76">
        <v>2890</v>
      </c>
      <c r="S10" s="23">
        <v>678</v>
      </c>
      <c r="T10" s="23">
        <v>251</v>
      </c>
      <c r="U10" s="25">
        <v>1344</v>
      </c>
      <c r="V10" s="67"/>
      <c r="W10" s="23">
        <v>200</v>
      </c>
      <c r="X10" s="25">
        <v>76</v>
      </c>
      <c r="Y10" s="18"/>
      <c r="Z10" s="18">
        <f t="shared" si="0"/>
        <v>13478</v>
      </c>
    </row>
    <row r="11" spans="1:26" x14ac:dyDescent="0.25">
      <c r="A11" s="16" t="s">
        <v>23</v>
      </c>
      <c r="B11" s="65">
        <v>44482</v>
      </c>
      <c r="C11" s="23">
        <v>293</v>
      </c>
      <c r="D11" s="23">
        <v>272</v>
      </c>
      <c r="E11" s="23">
        <v>443</v>
      </c>
      <c r="F11" s="23">
        <v>386</v>
      </c>
      <c r="G11" s="23">
        <v>874</v>
      </c>
      <c r="H11" s="23">
        <v>130</v>
      </c>
      <c r="I11" s="18">
        <v>2782</v>
      </c>
      <c r="J11" s="75"/>
      <c r="K11" s="18"/>
      <c r="L11" s="18"/>
      <c r="M11" s="18"/>
      <c r="N11" s="18"/>
      <c r="O11" s="23">
        <v>2260</v>
      </c>
      <c r="P11" s="23">
        <v>1200</v>
      </c>
      <c r="Q11" s="23">
        <v>488</v>
      </c>
      <c r="R11" s="76">
        <v>2947</v>
      </c>
      <c r="S11" s="23">
        <v>688</v>
      </c>
      <c r="T11" s="23">
        <v>234</v>
      </c>
      <c r="U11" s="25">
        <v>1436</v>
      </c>
      <c r="V11" s="67"/>
      <c r="W11" s="23">
        <v>177</v>
      </c>
      <c r="X11" s="25">
        <v>71</v>
      </c>
      <c r="Y11" s="18"/>
      <c r="Z11" s="18">
        <f t="shared" si="0"/>
        <v>14681</v>
      </c>
    </row>
    <row r="12" spans="1:26" x14ac:dyDescent="0.25">
      <c r="A12" s="16" t="s">
        <v>24</v>
      </c>
      <c r="B12" s="65">
        <v>44483</v>
      </c>
      <c r="C12" s="23">
        <v>244</v>
      </c>
      <c r="D12" s="23">
        <v>221</v>
      </c>
      <c r="E12" s="23">
        <v>325</v>
      </c>
      <c r="F12" s="23">
        <v>324</v>
      </c>
      <c r="G12" s="23">
        <v>758</v>
      </c>
      <c r="H12" s="23">
        <v>147</v>
      </c>
      <c r="I12" s="18">
        <v>3121</v>
      </c>
      <c r="J12" s="75"/>
      <c r="K12" s="18"/>
      <c r="L12" s="18"/>
      <c r="M12" s="18"/>
      <c r="N12" s="18"/>
      <c r="O12" s="23">
        <v>2226</v>
      </c>
      <c r="P12" s="23">
        <v>1029</v>
      </c>
      <c r="Q12" s="23">
        <v>408</v>
      </c>
      <c r="R12" s="76">
        <v>3136</v>
      </c>
      <c r="S12" s="23">
        <v>679</v>
      </c>
      <c r="T12" s="23">
        <v>234</v>
      </c>
      <c r="U12" s="25">
        <v>1493</v>
      </c>
      <c r="V12" s="67"/>
      <c r="W12" s="23">
        <v>174</v>
      </c>
      <c r="X12" s="25">
        <v>78</v>
      </c>
      <c r="Y12" s="18"/>
      <c r="Z12" s="18">
        <f t="shared" si="0"/>
        <v>14597</v>
      </c>
    </row>
    <row r="13" spans="1:26" x14ac:dyDescent="0.25">
      <c r="A13" s="16" t="s">
        <v>25</v>
      </c>
      <c r="B13" s="65">
        <v>44484</v>
      </c>
      <c r="C13" s="23">
        <v>186</v>
      </c>
      <c r="D13" s="23">
        <v>117</v>
      </c>
      <c r="E13" s="23">
        <v>229</v>
      </c>
      <c r="F13" s="23">
        <v>224</v>
      </c>
      <c r="G13" s="23">
        <v>424</v>
      </c>
      <c r="H13" s="23">
        <v>121</v>
      </c>
      <c r="I13" s="28">
        <v>4087</v>
      </c>
      <c r="J13" s="75"/>
      <c r="K13" s="28"/>
      <c r="L13" s="28"/>
      <c r="M13" s="28"/>
      <c r="N13" s="28"/>
      <c r="O13" s="23">
        <v>1956</v>
      </c>
      <c r="P13" s="23">
        <v>843</v>
      </c>
      <c r="Q13" s="23">
        <v>321</v>
      </c>
      <c r="R13" s="76">
        <v>3371</v>
      </c>
      <c r="S13" s="23">
        <v>681</v>
      </c>
      <c r="T13" s="23">
        <v>191</v>
      </c>
      <c r="U13" s="25">
        <v>1364</v>
      </c>
      <c r="V13" s="67"/>
      <c r="W13" s="23">
        <v>167</v>
      </c>
      <c r="X13" s="25">
        <v>97</v>
      </c>
      <c r="Y13" s="29"/>
      <c r="Z13" s="18">
        <f t="shared" si="0"/>
        <v>14379</v>
      </c>
    </row>
    <row r="14" spans="1:26" x14ac:dyDescent="0.25">
      <c r="A14" s="16" t="s">
        <v>21</v>
      </c>
      <c r="B14" s="65">
        <v>44487</v>
      </c>
      <c r="C14" s="23">
        <v>190</v>
      </c>
      <c r="D14" s="23">
        <v>147</v>
      </c>
      <c r="E14" s="23">
        <v>213</v>
      </c>
      <c r="F14" s="23">
        <v>282</v>
      </c>
      <c r="G14" s="23">
        <v>660</v>
      </c>
      <c r="H14" s="23">
        <v>116</v>
      </c>
      <c r="I14" s="28">
        <v>2295</v>
      </c>
      <c r="J14" s="75"/>
      <c r="K14" s="28"/>
      <c r="L14" s="28"/>
      <c r="M14" s="28"/>
      <c r="N14" s="28"/>
      <c r="O14" s="77">
        <v>1757</v>
      </c>
      <c r="P14" s="23">
        <v>844</v>
      </c>
      <c r="Q14" s="23">
        <v>402</v>
      </c>
      <c r="R14" s="28">
        <v>2609</v>
      </c>
      <c r="S14" s="23">
        <v>526</v>
      </c>
      <c r="T14" s="23">
        <v>212</v>
      </c>
      <c r="U14" s="25">
        <v>1154</v>
      </c>
      <c r="V14" s="68"/>
      <c r="W14" s="23">
        <v>126</v>
      </c>
      <c r="X14" s="25">
        <v>50</v>
      </c>
      <c r="Y14" s="29"/>
      <c r="Z14" s="18">
        <f t="shared" si="0"/>
        <v>11583</v>
      </c>
    </row>
    <row r="15" spans="1:26" x14ac:dyDescent="0.25">
      <c r="A15" s="16" t="s">
        <v>22</v>
      </c>
      <c r="B15" s="65">
        <v>44488</v>
      </c>
      <c r="C15" s="23">
        <v>245</v>
      </c>
      <c r="D15" s="23">
        <v>211</v>
      </c>
      <c r="E15" s="23">
        <v>324</v>
      </c>
      <c r="F15" s="23">
        <v>350</v>
      </c>
      <c r="G15" s="23">
        <v>866</v>
      </c>
      <c r="H15" s="23">
        <v>173</v>
      </c>
      <c r="I15" s="28">
        <v>2482</v>
      </c>
      <c r="J15" s="75"/>
      <c r="K15" s="28"/>
      <c r="L15" s="28"/>
      <c r="M15" s="28"/>
      <c r="N15" s="28"/>
      <c r="O15" s="77">
        <v>2202</v>
      </c>
      <c r="P15" s="23">
        <v>1055</v>
      </c>
      <c r="Q15" s="23">
        <v>466</v>
      </c>
      <c r="R15" s="28">
        <v>3375</v>
      </c>
      <c r="S15" s="23">
        <v>570</v>
      </c>
      <c r="T15" s="23">
        <v>249</v>
      </c>
      <c r="U15" s="25">
        <v>1564</v>
      </c>
      <c r="V15" s="25"/>
      <c r="W15" s="23">
        <v>203</v>
      </c>
      <c r="X15" s="25">
        <v>73</v>
      </c>
      <c r="Y15" s="29"/>
      <c r="Z15" s="18">
        <f t="shared" si="0"/>
        <v>14408</v>
      </c>
    </row>
    <row r="16" spans="1:26" x14ac:dyDescent="0.25">
      <c r="A16" s="16" t="s">
        <v>23</v>
      </c>
      <c r="B16" s="65">
        <v>44489</v>
      </c>
      <c r="C16" s="23">
        <v>247</v>
      </c>
      <c r="D16" s="23">
        <v>223</v>
      </c>
      <c r="E16" s="23">
        <v>366</v>
      </c>
      <c r="F16" s="23">
        <v>347</v>
      </c>
      <c r="G16" s="23">
        <v>909</v>
      </c>
      <c r="H16" s="23">
        <v>180</v>
      </c>
      <c r="I16" s="28">
        <v>2598</v>
      </c>
      <c r="J16" s="75"/>
      <c r="K16" s="28"/>
      <c r="L16" s="28"/>
      <c r="M16" s="28"/>
      <c r="N16" s="28"/>
      <c r="O16" s="77">
        <v>2198</v>
      </c>
      <c r="P16" s="23">
        <v>1140</v>
      </c>
      <c r="Q16" s="23">
        <v>454</v>
      </c>
      <c r="R16" s="28">
        <v>3640</v>
      </c>
      <c r="S16" s="23">
        <v>804</v>
      </c>
      <c r="T16" s="23">
        <v>239</v>
      </c>
      <c r="U16" s="25">
        <v>1461</v>
      </c>
      <c r="V16" s="25"/>
      <c r="W16" s="23">
        <v>226</v>
      </c>
      <c r="X16" s="25">
        <v>100</v>
      </c>
      <c r="Y16" s="29"/>
      <c r="Z16" s="18">
        <f t="shared" si="0"/>
        <v>15132</v>
      </c>
    </row>
    <row r="17" spans="1:26" x14ac:dyDescent="0.25">
      <c r="A17" s="16" t="s">
        <v>24</v>
      </c>
      <c r="B17" s="65">
        <v>44490</v>
      </c>
      <c r="C17" s="23">
        <v>320</v>
      </c>
      <c r="D17" s="23">
        <v>183</v>
      </c>
      <c r="E17" s="23">
        <v>319</v>
      </c>
      <c r="F17" s="23">
        <v>304</v>
      </c>
      <c r="G17" s="23">
        <v>798</v>
      </c>
      <c r="H17" s="23">
        <v>153</v>
      </c>
      <c r="I17" s="28">
        <v>2496</v>
      </c>
      <c r="J17" s="75"/>
      <c r="K17" s="28"/>
      <c r="L17" s="28"/>
      <c r="M17" s="28"/>
      <c r="N17" s="28"/>
      <c r="O17" s="77">
        <v>2211</v>
      </c>
      <c r="P17" s="23">
        <v>1083</v>
      </c>
      <c r="Q17" s="23">
        <v>430</v>
      </c>
      <c r="R17" s="28">
        <v>3396</v>
      </c>
      <c r="S17" s="23">
        <v>649</v>
      </c>
      <c r="T17" s="23">
        <v>249</v>
      </c>
      <c r="U17" s="25">
        <v>1412</v>
      </c>
      <c r="V17" s="25"/>
      <c r="W17" s="23">
        <v>210</v>
      </c>
      <c r="X17" s="25">
        <v>80</v>
      </c>
      <c r="Y17" s="29"/>
      <c r="Z17" s="18">
        <f t="shared" si="0"/>
        <v>14293</v>
      </c>
    </row>
    <row r="18" spans="1:26" x14ac:dyDescent="0.25">
      <c r="A18" s="16" t="s">
        <v>25</v>
      </c>
      <c r="B18" s="65">
        <v>44491</v>
      </c>
      <c r="C18" s="23">
        <v>157</v>
      </c>
      <c r="D18" s="25">
        <v>93</v>
      </c>
      <c r="E18" s="23">
        <v>177</v>
      </c>
      <c r="F18" s="23">
        <v>197</v>
      </c>
      <c r="G18" s="23">
        <v>398</v>
      </c>
      <c r="H18" s="23">
        <v>123</v>
      </c>
      <c r="I18" s="18">
        <v>3248</v>
      </c>
      <c r="J18" s="75"/>
      <c r="K18" s="18"/>
      <c r="L18" s="18"/>
      <c r="M18" s="18"/>
      <c r="N18" s="18"/>
      <c r="O18" s="77">
        <v>1783</v>
      </c>
      <c r="P18" s="23">
        <v>689</v>
      </c>
      <c r="Q18" s="23">
        <v>291</v>
      </c>
      <c r="R18" s="18">
        <v>3044</v>
      </c>
      <c r="S18" s="23">
        <v>603</v>
      </c>
      <c r="T18" s="23">
        <v>200</v>
      </c>
      <c r="U18" s="25">
        <v>1149</v>
      </c>
      <c r="V18" s="25"/>
      <c r="W18" s="23">
        <v>115</v>
      </c>
      <c r="X18" s="25">
        <v>54</v>
      </c>
      <c r="Y18" s="18"/>
      <c r="Z18" s="18">
        <f t="shared" si="0"/>
        <v>12321</v>
      </c>
    </row>
    <row r="19" spans="1:26" x14ac:dyDescent="0.25">
      <c r="A19" s="16" t="s">
        <v>21</v>
      </c>
      <c r="B19" s="65">
        <v>44494</v>
      </c>
      <c r="C19" s="23">
        <v>216</v>
      </c>
      <c r="D19" s="25">
        <v>130</v>
      </c>
      <c r="E19" s="23">
        <v>264</v>
      </c>
      <c r="F19" s="23">
        <v>265</v>
      </c>
      <c r="G19" s="23">
        <v>703</v>
      </c>
      <c r="H19" s="23">
        <v>115</v>
      </c>
      <c r="I19" s="18">
        <v>2284</v>
      </c>
      <c r="J19" s="75"/>
      <c r="K19" s="18"/>
      <c r="L19" s="18"/>
      <c r="M19" s="18"/>
      <c r="N19" s="18"/>
      <c r="O19" s="23">
        <v>1954</v>
      </c>
      <c r="P19" s="23">
        <v>943</v>
      </c>
      <c r="Q19" s="23">
        <v>391</v>
      </c>
      <c r="R19" s="18">
        <v>2561</v>
      </c>
      <c r="S19" s="23">
        <v>668</v>
      </c>
      <c r="T19" s="23">
        <v>227</v>
      </c>
      <c r="U19" s="25">
        <v>1093</v>
      </c>
      <c r="V19" s="25"/>
      <c r="W19" s="23">
        <v>144</v>
      </c>
      <c r="X19" s="25">
        <v>68</v>
      </c>
      <c r="Y19" s="18"/>
      <c r="Z19" s="18">
        <f t="shared" si="0"/>
        <v>12026</v>
      </c>
    </row>
    <row r="20" spans="1:26" x14ac:dyDescent="0.25">
      <c r="A20" s="16" t="s">
        <v>22</v>
      </c>
      <c r="B20" s="65">
        <v>44495</v>
      </c>
      <c r="C20" s="23">
        <v>137</v>
      </c>
      <c r="D20" s="25">
        <v>79</v>
      </c>
      <c r="E20" s="23">
        <v>178</v>
      </c>
      <c r="F20" s="23">
        <v>184</v>
      </c>
      <c r="G20" s="23">
        <v>415</v>
      </c>
      <c r="H20" s="23">
        <v>83</v>
      </c>
      <c r="I20" s="18">
        <v>1488</v>
      </c>
      <c r="J20" s="75"/>
      <c r="K20" s="18"/>
      <c r="L20" s="18"/>
      <c r="M20" s="18"/>
      <c r="N20" s="18"/>
      <c r="O20" s="23">
        <v>976</v>
      </c>
      <c r="P20" s="23">
        <v>507</v>
      </c>
      <c r="Q20" s="23">
        <v>271</v>
      </c>
      <c r="R20" s="18">
        <v>1900</v>
      </c>
      <c r="S20" s="23">
        <v>364</v>
      </c>
      <c r="T20" s="23">
        <v>165</v>
      </c>
      <c r="U20" s="25">
        <v>689</v>
      </c>
      <c r="V20" s="68"/>
      <c r="W20" s="23">
        <v>65</v>
      </c>
      <c r="X20" s="25">
        <v>24</v>
      </c>
      <c r="Y20" s="18"/>
      <c r="Z20" s="18">
        <f t="shared" si="0"/>
        <v>7525</v>
      </c>
    </row>
    <row r="21" spans="1:26" x14ac:dyDescent="0.25">
      <c r="A21" s="16" t="s">
        <v>23</v>
      </c>
      <c r="B21" s="65">
        <v>44496</v>
      </c>
      <c r="C21" s="23">
        <v>229</v>
      </c>
      <c r="D21" s="25">
        <v>193</v>
      </c>
      <c r="E21" s="23">
        <v>330</v>
      </c>
      <c r="F21" s="23">
        <v>358</v>
      </c>
      <c r="G21" s="23">
        <v>610</v>
      </c>
      <c r="H21" s="23">
        <v>158</v>
      </c>
      <c r="I21" s="18">
        <v>2076</v>
      </c>
      <c r="J21" s="75"/>
      <c r="K21" s="18"/>
      <c r="L21" s="18"/>
      <c r="M21" s="18"/>
      <c r="N21" s="18"/>
      <c r="O21" s="23">
        <v>2181</v>
      </c>
      <c r="P21" s="23">
        <v>1075</v>
      </c>
      <c r="Q21" s="23">
        <v>494</v>
      </c>
      <c r="R21" s="18">
        <v>3287</v>
      </c>
      <c r="S21" s="23">
        <v>656</v>
      </c>
      <c r="T21" s="23">
        <v>224</v>
      </c>
      <c r="U21" s="25">
        <v>1314</v>
      </c>
      <c r="V21" s="67"/>
      <c r="W21" s="23">
        <v>186</v>
      </c>
      <c r="X21" s="25">
        <v>94</v>
      </c>
      <c r="Y21" s="18"/>
      <c r="Z21" s="18">
        <f t="shared" si="0"/>
        <v>13465</v>
      </c>
    </row>
    <row r="22" spans="1:26" x14ac:dyDescent="0.25">
      <c r="A22" s="16" t="s">
        <v>24</v>
      </c>
      <c r="B22" s="65">
        <v>44497</v>
      </c>
      <c r="C22" s="23">
        <v>290</v>
      </c>
      <c r="D22" s="25">
        <v>181</v>
      </c>
      <c r="E22" s="23">
        <v>382</v>
      </c>
      <c r="F22" s="23">
        <v>348</v>
      </c>
      <c r="G22" s="23">
        <v>867</v>
      </c>
      <c r="H22" s="23">
        <v>140</v>
      </c>
      <c r="I22" s="18">
        <v>2766</v>
      </c>
      <c r="J22" s="75"/>
      <c r="K22" s="18"/>
      <c r="L22" s="18"/>
      <c r="M22" s="18"/>
      <c r="N22" s="18"/>
      <c r="O22" s="23">
        <v>2154</v>
      </c>
      <c r="P22" s="23">
        <v>1040</v>
      </c>
      <c r="Q22" s="23">
        <v>436</v>
      </c>
      <c r="R22" s="18">
        <v>3430</v>
      </c>
      <c r="S22" s="23">
        <v>612</v>
      </c>
      <c r="T22" s="23">
        <v>258</v>
      </c>
      <c r="U22" s="25">
        <v>1348</v>
      </c>
      <c r="V22" s="67"/>
      <c r="W22" s="23">
        <v>171</v>
      </c>
      <c r="X22" s="25">
        <v>95</v>
      </c>
      <c r="Y22" s="18"/>
      <c r="Z22" s="18">
        <f t="shared" si="0"/>
        <v>14518</v>
      </c>
    </row>
    <row r="23" spans="1:26" x14ac:dyDescent="0.25">
      <c r="A23" s="16" t="s">
        <v>25</v>
      </c>
      <c r="B23" s="65">
        <v>44498</v>
      </c>
      <c r="C23" s="23">
        <v>146</v>
      </c>
      <c r="D23" s="25">
        <v>80</v>
      </c>
      <c r="E23" s="23">
        <v>148</v>
      </c>
      <c r="F23" s="23">
        <v>184</v>
      </c>
      <c r="G23" s="23">
        <v>350</v>
      </c>
      <c r="H23" s="23">
        <v>79</v>
      </c>
      <c r="I23" s="18">
        <v>2325</v>
      </c>
      <c r="J23" s="75"/>
      <c r="K23" s="18"/>
      <c r="L23" s="18"/>
      <c r="M23" s="18"/>
      <c r="N23" s="18"/>
      <c r="O23" s="23">
        <v>1336</v>
      </c>
      <c r="P23" s="23">
        <v>572</v>
      </c>
      <c r="Q23" s="23">
        <v>263</v>
      </c>
      <c r="R23" s="18">
        <v>2529</v>
      </c>
      <c r="S23" s="23">
        <v>467</v>
      </c>
      <c r="T23" s="23">
        <v>149</v>
      </c>
      <c r="U23" s="25">
        <v>1093</v>
      </c>
      <c r="V23" s="67"/>
      <c r="W23" s="23">
        <v>125</v>
      </c>
      <c r="X23" s="25">
        <v>33</v>
      </c>
      <c r="Y23" s="18"/>
      <c r="Z23" s="18">
        <f t="shared" si="0"/>
        <v>9879</v>
      </c>
    </row>
    <row r="24" spans="1:26" x14ac:dyDescent="0.25">
      <c r="A24" s="111" t="s">
        <v>27</v>
      </c>
      <c r="B24" s="112"/>
      <c r="C24" s="20">
        <f t="shared" ref="C24:Z24" si="1">SUM(C3:C23)</f>
        <v>4585</v>
      </c>
      <c r="D24" s="20">
        <f t="shared" si="1"/>
        <v>3506</v>
      </c>
      <c r="E24" s="20">
        <f t="shared" si="1"/>
        <v>5786</v>
      </c>
      <c r="F24" s="20">
        <f t="shared" si="1"/>
        <v>5834</v>
      </c>
      <c r="G24" s="20">
        <f t="shared" si="1"/>
        <v>13744</v>
      </c>
      <c r="H24" s="20">
        <f t="shared" si="1"/>
        <v>2682</v>
      </c>
      <c r="I24" s="20">
        <f t="shared" si="1"/>
        <v>54518</v>
      </c>
      <c r="J24" s="20">
        <f t="shared" si="1"/>
        <v>883</v>
      </c>
      <c r="K24" s="20">
        <f t="shared" si="1"/>
        <v>0</v>
      </c>
      <c r="L24" s="20">
        <f t="shared" si="1"/>
        <v>0</v>
      </c>
      <c r="M24" s="20">
        <f t="shared" si="1"/>
        <v>0</v>
      </c>
      <c r="N24" s="20">
        <f t="shared" si="1"/>
        <v>0</v>
      </c>
      <c r="O24" s="20">
        <f t="shared" si="1"/>
        <v>40580</v>
      </c>
      <c r="P24" s="20">
        <f t="shared" si="1"/>
        <v>19038</v>
      </c>
      <c r="Q24" s="20">
        <f t="shared" si="1"/>
        <v>8047</v>
      </c>
      <c r="R24" s="20">
        <f t="shared" si="1"/>
        <v>64733</v>
      </c>
      <c r="S24" s="20">
        <f t="shared" si="1"/>
        <v>13395</v>
      </c>
      <c r="T24" s="20">
        <f t="shared" si="1"/>
        <v>4388</v>
      </c>
      <c r="U24" s="20">
        <f t="shared" si="1"/>
        <v>26569</v>
      </c>
      <c r="V24" s="20">
        <f t="shared" si="1"/>
        <v>0</v>
      </c>
      <c r="W24" s="20">
        <f t="shared" si="1"/>
        <v>3383</v>
      </c>
      <c r="X24" s="20">
        <f t="shared" si="1"/>
        <v>1546</v>
      </c>
      <c r="Y24" s="20">
        <f t="shared" si="1"/>
        <v>0</v>
      </c>
      <c r="Z24" s="20">
        <f t="shared" si="1"/>
        <v>273217</v>
      </c>
    </row>
    <row r="27" spans="1:26" ht="12.75" customHeight="1" x14ac:dyDescent="0.25">
      <c r="A27" s="115" t="s">
        <v>85</v>
      </c>
      <c r="B27" s="116"/>
      <c r="C27" s="113" t="s">
        <v>8</v>
      </c>
      <c r="D27" s="113"/>
      <c r="E27" s="113"/>
      <c r="F27" s="113"/>
      <c r="G27" s="113"/>
      <c r="H27" s="113"/>
      <c r="I27" s="30" t="s">
        <v>86</v>
      </c>
      <c r="J27" s="30" t="s">
        <v>28</v>
      </c>
      <c r="K27" s="113" t="s">
        <v>29</v>
      </c>
      <c r="L27" s="113"/>
      <c r="M27" s="113"/>
      <c r="N27" s="113"/>
      <c r="O27" s="113" t="s">
        <v>30</v>
      </c>
      <c r="P27" s="113"/>
      <c r="Q27" s="113"/>
      <c r="R27" s="113" t="s">
        <v>31</v>
      </c>
      <c r="S27" s="113"/>
      <c r="T27" s="113"/>
      <c r="U27" s="113"/>
      <c r="V27" s="113"/>
      <c r="W27" s="113"/>
      <c r="X27" s="113"/>
      <c r="Y27" s="113"/>
      <c r="Z27" s="114" t="s">
        <v>7</v>
      </c>
    </row>
    <row r="28" spans="1:26" ht="51.75" customHeight="1" x14ac:dyDescent="0.25">
      <c r="A28" s="31" t="s">
        <v>0</v>
      </c>
      <c r="B28" s="32" t="s">
        <v>1</v>
      </c>
      <c r="C28" s="31" t="s">
        <v>32</v>
      </c>
      <c r="D28" s="31" t="s">
        <v>33</v>
      </c>
      <c r="E28" s="31" t="s">
        <v>34</v>
      </c>
      <c r="F28" s="31" t="s">
        <v>35</v>
      </c>
      <c r="G28" s="31" t="s">
        <v>36</v>
      </c>
      <c r="H28" s="31" t="s">
        <v>37</v>
      </c>
      <c r="I28" s="31" t="s">
        <v>38</v>
      </c>
      <c r="J28" s="31" t="s">
        <v>19</v>
      </c>
      <c r="K28" s="31" t="s">
        <v>39</v>
      </c>
      <c r="L28" s="31" t="s">
        <v>40</v>
      </c>
      <c r="M28" s="31" t="s">
        <v>8</v>
      </c>
      <c r="N28" s="31" t="s">
        <v>41</v>
      </c>
      <c r="O28" s="31" t="s">
        <v>32</v>
      </c>
      <c r="P28" s="31" t="s">
        <v>34</v>
      </c>
      <c r="Q28" s="31" t="s">
        <v>42</v>
      </c>
      <c r="R28" s="31" t="s">
        <v>43</v>
      </c>
      <c r="S28" s="31" t="s">
        <v>44</v>
      </c>
      <c r="T28" s="31" t="s">
        <v>45</v>
      </c>
      <c r="U28" s="31" t="s">
        <v>46</v>
      </c>
      <c r="V28" s="33" t="s">
        <v>47</v>
      </c>
      <c r="W28" s="31" t="s">
        <v>32</v>
      </c>
      <c r="X28" s="31" t="s">
        <v>34</v>
      </c>
      <c r="Y28" s="31" t="s">
        <v>48</v>
      </c>
      <c r="Z28" s="114"/>
    </row>
    <row r="29" spans="1:26" x14ac:dyDescent="0.25">
      <c r="A29" s="16" t="s">
        <v>26</v>
      </c>
      <c r="B29" s="17">
        <v>44471</v>
      </c>
      <c r="C29" s="18"/>
      <c r="D29" s="18"/>
      <c r="E29" s="18"/>
      <c r="F29" s="18"/>
      <c r="G29" s="18"/>
      <c r="H29" s="18"/>
      <c r="I29" s="18">
        <v>5826</v>
      </c>
      <c r="J29" s="18">
        <v>2111</v>
      </c>
      <c r="K29" s="18">
        <v>155</v>
      </c>
      <c r="L29" s="18">
        <v>80</v>
      </c>
      <c r="M29" s="18">
        <v>300</v>
      </c>
      <c r="N29" s="18">
        <v>482</v>
      </c>
      <c r="O29" s="23">
        <v>1646</v>
      </c>
      <c r="P29" s="23">
        <v>1021</v>
      </c>
      <c r="Q29" s="18"/>
      <c r="R29" s="18">
        <v>3113</v>
      </c>
      <c r="S29" s="19"/>
      <c r="T29" s="19"/>
      <c r="U29" s="68"/>
      <c r="V29" s="19">
        <v>1940</v>
      </c>
      <c r="W29" s="18"/>
      <c r="X29" s="18"/>
      <c r="Y29" s="23">
        <v>1087</v>
      </c>
      <c r="Z29" s="18">
        <f>SUM(C29:Y29)</f>
        <v>17761</v>
      </c>
    </row>
    <row r="30" spans="1:26" x14ac:dyDescent="0.25">
      <c r="A30" s="16" t="s">
        <v>20</v>
      </c>
      <c r="B30" s="17">
        <v>44472</v>
      </c>
      <c r="C30" s="16"/>
      <c r="D30" s="18"/>
      <c r="E30" s="18"/>
      <c r="F30" s="18"/>
      <c r="G30" s="18"/>
      <c r="H30" s="18"/>
      <c r="I30" s="16">
        <v>5355</v>
      </c>
      <c r="J30" s="18">
        <v>1588</v>
      </c>
      <c r="K30" s="18">
        <v>152</v>
      </c>
      <c r="L30" s="18">
        <v>80</v>
      </c>
      <c r="M30" s="18">
        <v>227</v>
      </c>
      <c r="N30" s="18">
        <v>375</v>
      </c>
      <c r="O30" s="19">
        <v>1251</v>
      </c>
      <c r="P30" s="23">
        <v>916</v>
      </c>
      <c r="Q30" s="16"/>
      <c r="R30" s="18">
        <v>2209</v>
      </c>
      <c r="S30" s="16"/>
      <c r="T30" s="24"/>
      <c r="U30" s="68"/>
      <c r="V30" s="19">
        <v>1326</v>
      </c>
      <c r="W30" s="18"/>
      <c r="X30" s="18"/>
      <c r="Y30" s="18">
        <v>887</v>
      </c>
      <c r="Z30" s="18">
        <f t="shared" ref="Z30:Z38" si="2">SUM(C30:Y30)</f>
        <v>14366</v>
      </c>
    </row>
    <row r="31" spans="1:26" x14ac:dyDescent="0.25">
      <c r="A31" s="16" t="s">
        <v>26</v>
      </c>
      <c r="B31" s="17">
        <v>44478</v>
      </c>
      <c r="C31" s="19"/>
      <c r="D31" s="18"/>
      <c r="E31" s="18"/>
      <c r="F31" s="18"/>
      <c r="G31" s="18"/>
      <c r="H31" s="18"/>
      <c r="I31" s="19">
        <v>4256</v>
      </c>
      <c r="J31" s="18">
        <v>1511</v>
      </c>
      <c r="K31" s="18">
        <v>123</v>
      </c>
      <c r="L31" s="18">
        <v>67</v>
      </c>
      <c r="M31" s="18">
        <v>225</v>
      </c>
      <c r="N31" s="18">
        <v>292</v>
      </c>
      <c r="O31" s="19">
        <v>1298</v>
      </c>
      <c r="P31" s="23">
        <v>843</v>
      </c>
      <c r="Q31" s="24"/>
      <c r="R31" s="24">
        <v>5304</v>
      </c>
      <c r="S31" s="24"/>
      <c r="T31" s="24"/>
      <c r="U31" s="68"/>
      <c r="V31" s="19">
        <v>2037</v>
      </c>
      <c r="W31" s="18"/>
      <c r="X31" s="16"/>
      <c r="Y31" s="18">
        <v>899</v>
      </c>
      <c r="Z31" s="18">
        <f t="shared" si="2"/>
        <v>16855</v>
      </c>
    </row>
    <row r="32" spans="1:26" x14ac:dyDescent="0.25">
      <c r="A32" s="16" t="s">
        <v>20</v>
      </c>
      <c r="B32" s="17">
        <v>44479</v>
      </c>
      <c r="C32" s="18"/>
      <c r="D32" s="18"/>
      <c r="E32" s="18"/>
      <c r="F32" s="18"/>
      <c r="G32" s="18"/>
      <c r="H32" s="18"/>
      <c r="I32" s="18">
        <v>1097</v>
      </c>
      <c r="J32" s="18">
        <v>264</v>
      </c>
      <c r="K32" s="18">
        <v>70</v>
      </c>
      <c r="L32" s="18">
        <v>31</v>
      </c>
      <c r="M32" s="18">
        <v>152</v>
      </c>
      <c r="N32" s="18">
        <v>168</v>
      </c>
      <c r="O32" s="18">
        <v>407</v>
      </c>
      <c r="P32" s="18">
        <v>401</v>
      </c>
      <c r="Q32" s="18"/>
      <c r="R32" s="23">
        <v>3142</v>
      </c>
      <c r="S32" s="18"/>
      <c r="T32" s="18"/>
      <c r="U32" s="68"/>
      <c r="V32" s="23">
        <v>1128</v>
      </c>
      <c r="W32" s="18"/>
      <c r="X32" s="18"/>
      <c r="Y32" s="16">
        <v>179</v>
      </c>
      <c r="Z32" s="18">
        <f t="shared" si="2"/>
        <v>7039</v>
      </c>
    </row>
    <row r="33" spans="1:26" x14ac:dyDescent="0.25">
      <c r="A33" s="16" t="s">
        <v>26</v>
      </c>
      <c r="B33" s="17">
        <v>44485</v>
      </c>
      <c r="C33" s="18"/>
      <c r="D33" s="18"/>
      <c r="E33" s="18"/>
      <c r="F33" s="18"/>
      <c r="G33" s="18"/>
      <c r="H33" s="18"/>
      <c r="I33" s="19">
        <v>4306</v>
      </c>
      <c r="J33" s="18">
        <v>1200</v>
      </c>
      <c r="K33" s="18">
        <v>87</v>
      </c>
      <c r="L33" s="18">
        <v>44</v>
      </c>
      <c r="M33" s="18">
        <v>171</v>
      </c>
      <c r="N33" s="18">
        <v>223</v>
      </c>
      <c r="O33" s="18">
        <v>1355</v>
      </c>
      <c r="P33" s="18">
        <v>696</v>
      </c>
      <c r="Q33" s="18"/>
      <c r="R33" s="18">
        <v>2736</v>
      </c>
      <c r="S33" s="68"/>
      <c r="T33" s="18"/>
      <c r="U33" s="25"/>
      <c r="V33" s="23">
        <v>1549</v>
      </c>
      <c r="W33" s="18"/>
      <c r="X33" s="18"/>
      <c r="Y33" s="23">
        <v>800</v>
      </c>
      <c r="Z33" s="18">
        <f t="shared" si="2"/>
        <v>13167</v>
      </c>
    </row>
    <row r="34" spans="1:26" x14ac:dyDescent="0.25">
      <c r="A34" s="16" t="s">
        <v>20</v>
      </c>
      <c r="B34" s="17">
        <v>44486</v>
      </c>
      <c r="C34" s="28"/>
      <c r="D34" s="28"/>
      <c r="E34" s="28"/>
      <c r="F34" s="28"/>
      <c r="G34" s="28"/>
      <c r="H34" s="28"/>
      <c r="I34" s="28">
        <v>4988</v>
      </c>
      <c r="J34" s="28">
        <v>1819</v>
      </c>
      <c r="K34" s="28">
        <v>118</v>
      </c>
      <c r="L34" s="28">
        <v>61</v>
      </c>
      <c r="M34" s="28">
        <v>203</v>
      </c>
      <c r="N34" s="28">
        <v>281</v>
      </c>
      <c r="O34" s="23">
        <v>1363</v>
      </c>
      <c r="P34" s="23">
        <v>680</v>
      </c>
      <c r="Q34" s="28"/>
      <c r="R34" s="28">
        <v>2396</v>
      </c>
      <c r="S34" s="68"/>
      <c r="T34" s="28"/>
      <c r="U34" s="25"/>
      <c r="V34" s="23">
        <v>1370</v>
      </c>
      <c r="W34" s="28"/>
      <c r="X34" s="28"/>
      <c r="Y34" s="23">
        <v>1165</v>
      </c>
      <c r="Z34" s="18">
        <f t="shared" si="2"/>
        <v>14444</v>
      </c>
    </row>
    <row r="35" spans="1:26" x14ac:dyDescent="0.25">
      <c r="A35" s="16" t="s">
        <v>26</v>
      </c>
      <c r="B35" s="17">
        <v>44492</v>
      </c>
      <c r="C35" s="28"/>
      <c r="D35" s="28"/>
      <c r="E35" s="28"/>
      <c r="F35" s="28"/>
      <c r="G35" s="28"/>
      <c r="H35" s="28"/>
      <c r="I35" s="29">
        <v>6827</v>
      </c>
      <c r="J35" s="29">
        <v>2860</v>
      </c>
      <c r="K35" s="29">
        <v>100</v>
      </c>
      <c r="L35" s="29">
        <v>56</v>
      </c>
      <c r="M35" s="29">
        <v>171</v>
      </c>
      <c r="N35" s="29">
        <v>230</v>
      </c>
      <c r="O35" s="23">
        <v>1044</v>
      </c>
      <c r="P35" s="23">
        <v>547</v>
      </c>
      <c r="Q35" s="28"/>
      <c r="R35" s="28">
        <v>2355</v>
      </c>
      <c r="S35" s="68"/>
      <c r="T35" s="28"/>
      <c r="U35" s="25"/>
      <c r="V35" s="23">
        <v>1439</v>
      </c>
      <c r="W35" s="28"/>
      <c r="X35" s="28"/>
      <c r="Y35" s="23">
        <v>1835</v>
      </c>
      <c r="Z35" s="18">
        <f t="shared" si="2"/>
        <v>17464</v>
      </c>
    </row>
    <row r="36" spans="1:26" x14ac:dyDescent="0.25">
      <c r="A36" s="16" t="s">
        <v>20</v>
      </c>
      <c r="B36" s="17">
        <v>44493</v>
      </c>
      <c r="C36" s="18"/>
      <c r="D36" s="18"/>
      <c r="E36" s="18"/>
      <c r="F36" s="18"/>
      <c r="G36" s="18"/>
      <c r="H36" s="18"/>
      <c r="I36" s="18">
        <v>9395</v>
      </c>
      <c r="J36" s="18">
        <v>2812</v>
      </c>
      <c r="K36" s="18">
        <v>87</v>
      </c>
      <c r="L36" s="18">
        <v>59</v>
      </c>
      <c r="M36" s="18">
        <v>208</v>
      </c>
      <c r="N36" s="18">
        <v>279</v>
      </c>
      <c r="O36" s="18">
        <v>970</v>
      </c>
      <c r="P36" s="18">
        <v>599</v>
      </c>
      <c r="Q36" s="18"/>
      <c r="R36" s="18">
        <v>2125</v>
      </c>
      <c r="S36" s="68"/>
      <c r="T36" s="18"/>
      <c r="U36" s="23"/>
      <c r="V36" s="23">
        <v>1213</v>
      </c>
      <c r="W36" s="18"/>
      <c r="X36" s="18"/>
      <c r="Y36" s="18">
        <v>2000</v>
      </c>
      <c r="Z36" s="18">
        <f t="shared" si="2"/>
        <v>19747</v>
      </c>
    </row>
    <row r="37" spans="1:26" x14ac:dyDescent="0.25">
      <c r="A37" s="16" t="s">
        <v>26</v>
      </c>
      <c r="B37" s="17">
        <v>44499</v>
      </c>
      <c r="C37" s="18"/>
      <c r="D37" s="18"/>
      <c r="E37" s="18"/>
      <c r="F37" s="18"/>
      <c r="G37" s="18"/>
      <c r="H37" s="18"/>
      <c r="I37" s="18">
        <v>3358</v>
      </c>
      <c r="J37" s="18">
        <v>994</v>
      </c>
      <c r="K37" s="18">
        <v>63</v>
      </c>
      <c r="L37" s="18">
        <v>28</v>
      </c>
      <c r="M37" s="18">
        <v>130</v>
      </c>
      <c r="N37" s="18">
        <v>157</v>
      </c>
      <c r="O37" s="18">
        <v>876</v>
      </c>
      <c r="P37" s="18">
        <v>376</v>
      </c>
      <c r="Q37" s="18"/>
      <c r="R37" s="18">
        <v>1960</v>
      </c>
      <c r="S37" s="68"/>
      <c r="T37" s="18"/>
      <c r="U37" s="23"/>
      <c r="V37" s="23">
        <v>1236</v>
      </c>
      <c r="W37" s="18"/>
      <c r="X37" s="18"/>
      <c r="Y37" s="18">
        <v>395</v>
      </c>
      <c r="Z37" s="18">
        <f t="shared" si="2"/>
        <v>9573</v>
      </c>
    </row>
    <row r="38" spans="1:26" x14ac:dyDescent="0.25">
      <c r="A38" s="16" t="s">
        <v>20</v>
      </c>
      <c r="B38" s="17">
        <v>44500</v>
      </c>
      <c r="C38" s="18"/>
      <c r="D38" s="18"/>
      <c r="E38" s="18"/>
      <c r="F38" s="18"/>
      <c r="G38" s="18"/>
      <c r="H38" s="18"/>
      <c r="I38" s="18">
        <v>9280</v>
      </c>
      <c r="J38" s="18">
        <v>1370</v>
      </c>
      <c r="K38" s="18">
        <v>59</v>
      </c>
      <c r="L38" s="18">
        <v>25</v>
      </c>
      <c r="M38" s="18">
        <v>131</v>
      </c>
      <c r="N38" s="18">
        <v>179</v>
      </c>
      <c r="O38" s="18">
        <v>732</v>
      </c>
      <c r="P38" s="18">
        <v>410</v>
      </c>
      <c r="Q38" s="18"/>
      <c r="R38" s="18">
        <v>1812</v>
      </c>
      <c r="S38" s="68"/>
      <c r="T38" s="18"/>
      <c r="U38" s="23"/>
      <c r="V38" s="23">
        <v>944</v>
      </c>
      <c r="W38" s="18"/>
      <c r="X38" s="18"/>
      <c r="Y38" s="18">
        <v>810</v>
      </c>
      <c r="Z38" s="18">
        <f t="shared" si="2"/>
        <v>15752</v>
      </c>
    </row>
    <row r="39" spans="1:26" x14ac:dyDescent="0.25">
      <c r="A39" s="111" t="s">
        <v>27</v>
      </c>
      <c r="B39" s="112"/>
      <c r="C39" s="20">
        <f>SUM(C29:C38)</f>
        <v>0</v>
      </c>
      <c r="D39" s="20">
        <f t="shared" ref="D39:Y39" si="3">SUM(D29:D38)</f>
        <v>0</v>
      </c>
      <c r="E39" s="20">
        <f t="shared" si="3"/>
        <v>0</v>
      </c>
      <c r="F39" s="20">
        <f t="shared" si="3"/>
        <v>0</v>
      </c>
      <c r="G39" s="20">
        <f t="shared" si="3"/>
        <v>0</v>
      </c>
      <c r="H39" s="20">
        <f t="shared" si="3"/>
        <v>0</v>
      </c>
      <c r="I39" s="20">
        <f t="shared" si="3"/>
        <v>54688</v>
      </c>
      <c r="J39" s="20">
        <f t="shared" si="3"/>
        <v>16529</v>
      </c>
      <c r="K39" s="20">
        <f t="shared" si="3"/>
        <v>1014</v>
      </c>
      <c r="L39" s="20">
        <f t="shared" si="3"/>
        <v>531</v>
      </c>
      <c r="M39" s="20">
        <f t="shared" si="3"/>
        <v>1918</v>
      </c>
      <c r="N39" s="20">
        <f t="shared" si="3"/>
        <v>2666</v>
      </c>
      <c r="O39" s="20">
        <f t="shared" si="3"/>
        <v>10942</v>
      </c>
      <c r="P39" s="20">
        <f t="shared" si="3"/>
        <v>6489</v>
      </c>
      <c r="Q39" s="20">
        <f t="shared" si="3"/>
        <v>0</v>
      </c>
      <c r="R39" s="20">
        <f t="shared" si="3"/>
        <v>27152</v>
      </c>
      <c r="S39" s="20">
        <f t="shared" si="3"/>
        <v>0</v>
      </c>
      <c r="T39" s="20">
        <f t="shared" si="3"/>
        <v>0</v>
      </c>
      <c r="U39" s="20">
        <f t="shared" si="3"/>
        <v>0</v>
      </c>
      <c r="V39" s="20">
        <f t="shared" si="3"/>
        <v>14182</v>
      </c>
      <c r="W39" s="20">
        <f t="shared" si="3"/>
        <v>0</v>
      </c>
      <c r="X39" s="20">
        <f t="shared" si="3"/>
        <v>0</v>
      </c>
      <c r="Y39" s="20">
        <f t="shared" si="3"/>
        <v>10057</v>
      </c>
      <c r="Z39" s="20">
        <f>SUM(Z29:Z38)</f>
        <v>146168</v>
      </c>
    </row>
    <row r="41" spans="1:26" ht="30" x14ac:dyDescent="0.25">
      <c r="C41" s="107" t="s">
        <v>87</v>
      </c>
      <c r="D41" s="107"/>
      <c r="E41" s="107"/>
      <c r="F41" s="107"/>
      <c r="H41" s="117" t="s">
        <v>62</v>
      </c>
      <c r="I41" s="55" t="s">
        <v>8</v>
      </c>
      <c r="J41" s="55" t="s">
        <v>63</v>
      </c>
      <c r="K41" s="56" t="s">
        <v>31</v>
      </c>
      <c r="L41" s="57" t="s">
        <v>13</v>
      </c>
      <c r="M41" s="43" t="s">
        <v>7</v>
      </c>
    </row>
    <row r="42" spans="1:26" x14ac:dyDescent="0.25">
      <c r="C42" s="110" t="s">
        <v>7</v>
      </c>
      <c r="D42" s="110"/>
      <c r="E42" s="110"/>
      <c r="F42" s="21">
        <f>Z24+Z39</f>
        <v>419385</v>
      </c>
      <c r="H42" s="118"/>
      <c r="I42" s="39">
        <f>SUM(C24:H24, C39:H39,M24,M39)</f>
        <v>38055</v>
      </c>
      <c r="J42" s="39">
        <f>SUM(I24,I39)</f>
        <v>109206</v>
      </c>
      <c r="K42" s="41">
        <f>SUM(R24:Y24,R39:Y39)</f>
        <v>165405</v>
      </c>
      <c r="L42" s="41">
        <f>SUM(K24,K39)</f>
        <v>1014</v>
      </c>
      <c r="M42" s="44">
        <f>SUM(I42:L42)</f>
        <v>313680</v>
      </c>
    </row>
    <row r="43" spans="1:26" x14ac:dyDescent="0.25">
      <c r="C43" s="110" t="s">
        <v>83</v>
      </c>
      <c r="D43" s="110"/>
      <c r="E43" s="110"/>
      <c r="F43" s="21">
        <f>Z24</f>
        <v>273217</v>
      </c>
    </row>
    <row r="44" spans="1:26" x14ac:dyDescent="0.25">
      <c r="C44" s="110" t="s">
        <v>66</v>
      </c>
      <c r="D44" s="110"/>
      <c r="E44" s="110"/>
      <c r="F44" s="21">
        <f>AVERAGE(Z3:Z23)</f>
        <v>13010.333333333334</v>
      </c>
    </row>
  </sheetData>
  <mergeCells count="19">
    <mergeCell ref="H41:H42"/>
    <mergeCell ref="C41:F41"/>
    <mergeCell ref="C42:E42"/>
    <mergeCell ref="C43:E43"/>
    <mergeCell ref="C44:E44"/>
    <mergeCell ref="A39:B39"/>
    <mergeCell ref="O27:Q27"/>
    <mergeCell ref="R27:Y27"/>
    <mergeCell ref="Z27:Z28"/>
    <mergeCell ref="A1:B1"/>
    <mergeCell ref="A24:B24"/>
    <mergeCell ref="A27:B27"/>
    <mergeCell ref="C27:H27"/>
    <mergeCell ref="K27:N27"/>
    <mergeCell ref="R1:Y1"/>
    <mergeCell ref="Z1:Z2"/>
    <mergeCell ref="C1:H1"/>
    <mergeCell ref="K1:N1"/>
    <mergeCell ref="O1:Q1"/>
  </mergeCells>
  <pageMargins left="0.7" right="0.7" top="0.75" bottom="0.75" header="0.3" footer="0.3"/>
  <pageSetup orientation="portrait" r:id="rId1"/>
  <ignoredErrors>
    <ignoredError sqref="Z4:Z7 Z8:Z12 Z13:Z17 Z18:Z22 Z23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3"/>
  <sheetViews>
    <sheetView workbookViewId="0">
      <selection activeCell="I35" sqref="I35"/>
    </sheetView>
  </sheetViews>
  <sheetFormatPr defaultRowHeight="15" x14ac:dyDescent="0.25"/>
  <cols>
    <col min="1" max="1" width="11.7109375" style="2" bestFit="1" customWidth="1"/>
    <col min="2" max="2" width="8.7109375" style="2" bestFit="1" customWidth="1"/>
    <col min="3" max="3" width="12.42578125" style="2" customWidth="1"/>
    <col min="4" max="4" width="10.42578125" style="2" bestFit="1" customWidth="1"/>
    <col min="5" max="5" width="13.140625" style="2" customWidth="1"/>
    <col min="6" max="6" width="10.42578125" style="2" bestFit="1" customWidth="1"/>
    <col min="7" max="16384" width="9.140625" style="2"/>
  </cols>
  <sheetData>
    <row r="1" spans="1:8" x14ac:dyDescent="0.25">
      <c r="A1" s="113" t="s">
        <v>67</v>
      </c>
      <c r="B1" s="113"/>
      <c r="C1" s="113" t="s">
        <v>49</v>
      </c>
      <c r="D1" s="113"/>
      <c r="E1" s="113" t="s">
        <v>13</v>
      </c>
      <c r="F1" s="113"/>
      <c r="G1" s="114" t="s">
        <v>7</v>
      </c>
    </row>
    <row r="2" spans="1:8" ht="30" customHeight="1" x14ac:dyDescent="0.25">
      <c r="A2" s="31" t="s">
        <v>0</v>
      </c>
      <c r="B2" s="32" t="s">
        <v>1</v>
      </c>
      <c r="C2" s="31" t="s">
        <v>50</v>
      </c>
      <c r="D2" s="31" t="s">
        <v>51</v>
      </c>
      <c r="E2" s="31" t="s">
        <v>50</v>
      </c>
      <c r="F2" s="31" t="s">
        <v>51</v>
      </c>
      <c r="G2" s="114"/>
    </row>
    <row r="3" spans="1:8" x14ac:dyDescent="0.25">
      <c r="A3" s="16" t="s">
        <v>25</v>
      </c>
      <c r="B3" s="17">
        <v>44470</v>
      </c>
      <c r="C3" s="70">
        <v>271</v>
      </c>
      <c r="D3" s="71">
        <v>444</v>
      </c>
      <c r="E3" s="71">
        <v>268</v>
      </c>
      <c r="F3" s="71">
        <v>440</v>
      </c>
      <c r="G3" s="34">
        <f t="shared" ref="G3:G23" si="0">SUM(C3:F3)</f>
        <v>1423</v>
      </c>
      <c r="H3" s="27"/>
    </row>
    <row r="4" spans="1:8" x14ac:dyDescent="0.25">
      <c r="A4" s="16" t="s">
        <v>21</v>
      </c>
      <c r="B4" s="17">
        <v>44473</v>
      </c>
      <c r="C4" s="70">
        <v>356</v>
      </c>
      <c r="D4" s="71">
        <v>488</v>
      </c>
      <c r="E4" s="71">
        <v>323</v>
      </c>
      <c r="F4" s="71">
        <v>489</v>
      </c>
      <c r="G4" s="34">
        <f t="shared" si="0"/>
        <v>1656</v>
      </c>
      <c r="H4" s="27"/>
    </row>
    <row r="5" spans="1:8" x14ac:dyDescent="0.25">
      <c r="A5" s="16" t="s">
        <v>22</v>
      </c>
      <c r="B5" s="17">
        <v>44474</v>
      </c>
      <c r="C5" s="70">
        <v>467</v>
      </c>
      <c r="D5" s="71">
        <v>619</v>
      </c>
      <c r="E5" s="71">
        <v>411</v>
      </c>
      <c r="F5" s="71">
        <v>591</v>
      </c>
      <c r="G5" s="34">
        <f t="shared" si="0"/>
        <v>2088</v>
      </c>
      <c r="H5" s="27"/>
    </row>
    <row r="6" spans="1:8" x14ac:dyDescent="0.25">
      <c r="A6" s="16" t="s">
        <v>23</v>
      </c>
      <c r="B6" s="17">
        <v>44475</v>
      </c>
      <c r="C6" s="70">
        <v>469</v>
      </c>
      <c r="D6" s="71">
        <v>612</v>
      </c>
      <c r="E6" s="71">
        <v>495</v>
      </c>
      <c r="F6" s="71">
        <v>634</v>
      </c>
      <c r="G6" s="34">
        <f t="shared" si="0"/>
        <v>2210</v>
      </c>
      <c r="H6" s="27"/>
    </row>
    <row r="7" spans="1:8" x14ac:dyDescent="0.25">
      <c r="A7" s="16" t="s">
        <v>24</v>
      </c>
      <c r="B7" s="17">
        <v>44476</v>
      </c>
      <c r="C7" s="70">
        <v>424</v>
      </c>
      <c r="D7" s="71">
        <v>593</v>
      </c>
      <c r="E7" s="71">
        <v>427</v>
      </c>
      <c r="F7" s="71">
        <v>648</v>
      </c>
      <c r="G7" s="34">
        <f t="shared" si="0"/>
        <v>2092</v>
      </c>
      <c r="H7" s="27"/>
    </row>
    <row r="8" spans="1:8" x14ac:dyDescent="0.25">
      <c r="A8" s="16" t="s">
        <v>25</v>
      </c>
      <c r="B8" s="17">
        <v>44477</v>
      </c>
      <c r="C8" s="70">
        <v>236</v>
      </c>
      <c r="D8" s="71">
        <v>515</v>
      </c>
      <c r="E8" s="71">
        <v>215</v>
      </c>
      <c r="F8" s="71">
        <v>524</v>
      </c>
      <c r="G8" s="34">
        <f t="shared" si="0"/>
        <v>1490</v>
      </c>
      <c r="H8" s="27"/>
    </row>
    <row r="9" spans="1:8" x14ac:dyDescent="0.25">
      <c r="A9" s="16" t="s">
        <v>21</v>
      </c>
      <c r="B9" s="65">
        <v>44480</v>
      </c>
      <c r="C9" s="70">
        <v>216</v>
      </c>
      <c r="D9" s="71">
        <v>413</v>
      </c>
      <c r="E9" s="71">
        <v>226</v>
      </c>
      <c r="F9" s="71">
        <v>442</v>
      </c>
      <c r="G9" s="34">
        <f t="shared" si="0"/>
        <v>1297</v>
      </c>
      <c r="H9" s="27"/>
    </row>
    <row r="10" spans="1:8" x14ac:dyDescent="0.25">
      <c r="A10" s="16" t="s">
        <v>22</v>
      </c>
      <c r="B10" s="65">
        <v>44481</v>
      </c>
      <c r="C10" s="70">
        <v>541</v>
      </c>
      <c r="D10" s="71">
        <v>612</v>
      </c>
      <c r="E10" s="71">
        <v>489</v>
      </c>
      <c r="F10" s="71">
        <v>660</v>
      </c>
      <c r="G10" s="34">
        <f t="shared" si="0"/>
        <v>2302</v>
      </c>
      <c r="H10" s="27"/>
    </row>
    <row r="11" spans="1:8" x14ac:dyDescent="0.25">
      <c r="A11" s="16" t="s">
        <v>23</v>
      </c>
      <c r="B11" s="65">
        <v>44482</v>
      </c>
      <c r="C11" s="70">
        <v>535</v>
      </c>
      <c r="D11" s="71">
        <v>652</v>
      </c>
      <c r="E11" s="71">
        <v>507</v>
      </c>
      <c r="F11" s="71">
        <v>614</v>
      </c>
      <c r="G11" s="34">
        <f t="shared" si="0"/>
        <v>2308</v>
      </c>
      <c r="H11" s="27"/>
    </row>
    <row r="12" spans="1:8" x14ac:dyDescent="0.25">
      <c r="A12" s="16" t="s">
        <v>24</v>
      </c>
      <c r="B12" s="65">
        <v>44483</v>
      </c>
      <c r="C12" s="70">
        <v>462</v>
      </c>
      <c r="D12" s="71">
        <v>624</v>
      </c>
      <c r="E12" s="71">
        <v>456</v>
      </c>
      <c r="F12" s="71">
        <v>673</v>
      </c>
      <c r="G12" s="34">
        <f t="shared" si="0"/>
        <v>2215</v>
      </c>
      <c r="H12" s="27"/>
    </row>
    <row r="13" spans="1:8" x14ac:dyDescent="0.25">
      <c r="A13" s="16" t="s">
        <v>25</v>
      </c>
      <c r="B13" s="65">
        <v>44484</v>
      </c>
      <c r="C13" s="70">
        <v>231</v>
      </c>
      <c r="D13" s="71">
        <v>538</v>
      </c>
      <c r="E13" s="71">
        <v>239</v>
      </c>
      <c r="F13" s="71">
        <v>503</v>
      </c>
      <c r="G13" s="34">
        <f t="shared" si="0"/>
        <v>1511</v>
      </c>
      <c r="H13" s="27"/>
    </row>
    <row r="14" spans="1:8" x14ac:dyDescent="0.25">
      <c r="A14" s="16" t="s">
        <v>21</v>
      </c>
      <c r="B14" s="65">
        <v>44487</v>
      </c>
      <c r="C14" s="70">
        <v>392</v>
      </c>
      <c r="D14" s="71">
        <v>575</v>
      </c>
      <c r="E14" s="71">
        <v>324</v>
      </c>
      <c r="F14" s="71">
        <v>506</v>
      </c>
      <c r="G14" s="34">
        <f t="shared" si="0"/>
        <v>1797</v>
      </c>
      <c r="H14" s="27"/>
    </row>
    <row r="15" spans="1:8" x14ac:dyDescent="0.25">
      <c r="A15" s="16" t="s">
        <v>22</v>
      </c>
      <c r="B15" s="65">
        <v>44488</v>
      </c>
      <c r="C15" s="70">
        <v>503</v>
      </c>
      <c r="D15" s="71">
        <v>682</v>
      </c>
      <c r="E15" s="71">
        <v>439</v>
      </c>
      <c r="F15" s="71">
        <v>669</v>
      </c>
      <c r="G15" s="34">
        <f t="shared" si="0"/>
        <v>2293</v>
      </c>
      <c r="H15" s="27"/>
    </row>
    <row r="16" spans="1:8" x14ac:dyDescent="0.25">
      <c r="A16" s="16" t="s">
        <v>23</v>
      </c>
      <c r="B16" s="65">
        <v>44489</v>
      </c>
      <c r="C16" s="70">
        <v>518</v>
      </c>
      <c r="D16" s="71">
        <v>718</v>
      </c>
      <c r="E16" s="71">
        <v>468</v>
      </c>
      <c r="F16" s="71">
        <v>667</v>
      </c>
      <c r="G16" s="34">
        <f t="shared" si="0"/>
        <v>2371</v>
      </c>
      <c r="H16" s="27"/>
    </row>
    <row r="17" spans="1:8" x14ac:dyDescent="0.25">
      <c r="A17" s="16" t="s">
        <v>24</v>
      </c>
      <c r="B17" s="65">
        <v>44490</v>
      </c>
      <c r="C17" s="70">
        <v>539</v>
      </c>
      <c r="D17" s="71">
        <v>640</v>
      </c>
      <c r="E17" s="71">
        <v>462</v>
      </c>
      <c r="F17" s="71">
        <v>594</v>
      </c>
      <c r="G17" s="34">
        <f t="shared" si="0"/>
        <v>2235</v>
      </c>
      <c r="H17" s="27"/>
    </row>
    <row r="18" spans="1:8" x14ac:dyDescent="0.25">
      <c r="A18" s="16" t="s">
        <v>25</v>
      </c>
      <c r="B18" s="65">
        <v>44491</v>
      </c>
      <c r="C18" s="70">
        <v>307</v>
      </c>
      <c r="D18" s="71">
        <v>475</v>
      </c>
      <c r="E18" s="71">
        <v>281</v>
      </c>
      <c r="F18" s="71">
        <v>514</v>
      </c>
      <c r="G18" s="34">
        <f t="shared" si="0"/>
        <v>1577</v>
      </c>
      <c r="H18" s="27"/>
    </row>
    <row r="19" spans="1:8" x14ac:dyDescent="0.25">
      <c r="A19" s="16" t="s">
        <v>21</v>
      </c>
      <c r="B19" s="65">
        <v>44494</v>
      </c>
      <c r="C19" s="70">
        <v>425</v>
      </c>
      <c r="D19" s="71">
        <v>588</v>
      </c>
      <c r="E19" s="71">
        <v>353</v>
      </c>
      <c r="F19" s="71">
        <v>540</v>
      </c>
      <c r="G19" s="34">
        <f t="shared" si="0"/>
        <v>1906</v>
      </c>
      <c r="H19" s="27"/>
    </row>
    <row r="20" spans="1:8" x14ac:dyDescent="0.25">
      <c r="A20" s="16" t="s">
        <v>22</v>
      </c>
      <c r="B20" s="65">
        <v>44495</v>
      </c>
      <c r="C20" s="70">
        <v>223</v>
      </c>
      <c r="D20" s="71">
        <v>393</v>
      </c>
      <c r="E20" s="71">
        <v>192</v>
      </c>
      <c r="F20" s="71">
        <v>310</v>
      </c>
      <c r="G20" s="34">
        <f t="shared" si="0"/>
        <v>1118</v>
      </c>
      <c r="H20" s="27"/>
    </row>
    <row r="21" spans="1:8" x14ac:dyDescent="0.25">
      <c r="A21" s="16" t="s">
        <v>23</v>
      </c>
      <c r="B21" s="65">
        <v>44496</v>
      </c>
      <c r="C21" s="70">
        <v>0</v>
      </c>
      <c r="D21" s="71">
        <v>1119</v>
      </c>
      <c r="E21" s="71">
        <v>0</v>
      </c>
      <c r="F21" s="71">
        <v>925</v>
      </c>
      <c r="G21" s="34">
        <f t="shared" si="0"/>
        <v>2044</v>
      </c>
      <c r="H21" s="27"/>
    </row>
    <row r="22" spans="1:8" x14ac:dyDescent="0.25">
      <c r="A22" s="16" t="s">
        <v>24</v>
      </c>
      <c r="B22" s="65">
        <v>44497</v>
      </c>
      <c r="C22" s="70">
        <v>532</v>
      </c>
      <c r="D22" s="71">
        <v>742</v>
      </c>
      <c r="E22" s="71">
        <v>445</v>
      </c>
      <c r="F22" s="71">
        <v>655</v>
      </c>
      <c r="G22" s="34">
        <f t="shared" si="0"/>
        <v>2374</v>
      </c>
      <c r="H22" s="27"/>
    </row>
    <row r="23" spans="1:8" x14ac:dyDescent="0.25">
      <c r="A23" s="16" t="s">
        <v>25</v>
      </c>
      <c r="B23" s="65">
        <v>44498</v>
      </c>
      <c r="C23" s="70">
        <v>200</v>
      </c>
      <c r="D23" s="71">
        <v>455</v>
      </c>
      <c r="E23" s="71">
        <v>179</v>
      </c>
      <c r="F23" s="71">
        <v>406</v>
      </c>
      <c r="G23" s="34">
        <f t="shared" si="0"/>
        <v>1240</v>
      </c>
      <c r="H23" s="27"/>
    </row>
    <row r="24" spans="1:8" x14ac:dyDescent="0.25">
      <c r="A24" s="119" t="s">
        <v>27</v>
      </c>
      <c r="B24" s="119"/>
      <c r="C24" s="82">
        <f t="shared" ref="C24:G24" si="1">SUM(C3:C23)</f>
        <v>7847</v>
      </c>
      <c r="D24" s="82">
        <f t="shared" si="1"/>
        <v>12497</v>
      </c>
      <c r="E24" s="82">
        <f t="shared" si="1"/>
        <v>7199</v>
      </c>
      <c r="F24" s="82">
        <f t="shared" si="1"/>
        <v>12004</v>
      </c>
      <c r="G24" s="83">
        <f t="shared" si="1"/>
        <v>39547</v>
      </c>
    </row>
    <row r="26" spans="1:8" x14ac:dyDescent="0.25">
      <c r="A26" s="113" t="s">
        <v>85</v>
      </c>
      <c r="B26" s="113"/>
      <c r="C26" s="113" t="s">
        <v>49</v>
      </c>
      <c r="D26" s="113"/>
      <c r="E26" s="113" t="s">
        <v>13</v>
      </c>
      <c r="F26" s="113"/>
      <c r="G26" s="114" t="s">
        <v>7</v>
      </c>
    </row>
    <row r="27" spans="1:8" ht="35.25" customHeight="1" x14ac:dyDescent="0.25">
      <c r="A27" s="31" t="s">
        <v>0</v>
      </c>
      <c r="B27" s="32" t="s">
        <v>1</v>
      </c>
      <c r="C27" s="31" t="s">
        <v>50</v>
      </c>
      <c r="D27" s="31" t="s">
        <v>51</v>
      </c>
      <c r="E27" s="31" t="s">
        <v>50</v>
      </c>
      <c r="F27" s="31" t="s">
        <v>51</v>
      </c>
      <c r="G27" s="114"/>
    </row>
    <row r="28" spans="1:8" x14ac:dyDescent="0.25">
      <c r="A28" s="16" t="s">
        <v>26</v>
      </c>
      <c r="B28" s="17">
        <v>44471</v>
      </c>
      <c r="C28" s="70"/>
      <c r="D28" s="71">
        <v>336</v>
      </c>
      <c r="E28" s="71"/>
      <c r="F28" s="71">
        <v>457</v>
      </c>
      <c r="G28" s="34">
        <f t="shared" ref="G28:G35" si="2">SUM(C28:F28)</f>
        <v>793</v>
      </c>
      <c r="H28" s="27"/>
    </row>
    <row r="29" spans="1:8" x14ac:dyDescent="0.25">
      <c r="A29" s="16" t="s">
        <v>20</v>
      </c>
      <c r="B29" s="17">
        <v>44472</v>
      </c>
      <c r="C29" s="70"/>
      <c r="D29" s="71">
        <v>445</v>
      </c>
      <c r="E29" s="71"/>
      <c r="F29" s="71">
        <v>466</v>
      </c>
      <c r="G29" s="34">
        <f t="shared" si="2"/>
        <v>911</v>
      </c>
      <c r="H29" s="27"/>
    </row>
    <row r="30" spans="1:8" x14ac:dyDescent="0.25">
      <c r="A30" s="16" t="s">
        <v>26</v>
      </c>
      <c r="B30" s="17">
        <v>44478</v>
      </c>
      <c r="C30" s="70"/>
      <c r="D30" s="71">
        <v>406</v>
      </c>
      <c r="E30" s="71"/>
      <c r="F30" s="71">
        <v>440</v>
      </c>
      <c r="G30" s="34">
        <f t="shared" si="2"/>
        <v>846</v>
      </c>
      <c r="H30" s="27"/>
    </row>
    <row r="31" spans="1:8" x14ac:dyDescent="0.25">
      <c r="A31" s="16" t="s">
        <v>20</v>
      </c>
      <c r="B31" s="17">
        <v>44479</v>
      </c>
      <c r="C31" s="70"/>
      <c r="D31" s="71">
        <v>245</v>
      </c>
      <c r="E31" s="71"/>
      <c r="F31" s="71">
        <v>361</v>
      </c>
      <c r="G31" s="34">
        <f t="shared" si="2"/>
        <v>606</v>
      </c>
      <c r="H31" s="27"/>
    </row>
    <row r="32" spans="1:8" x14ac:dyDescent="0.25">
      <c r="A32" s="16" t="s">
        <v>26</v>
      </c>
      <c r="B32" s="17">
        <v>44485</v>
      </c>
      <c r="C32" s="70"/>
      <c r="D32" s="71">
        <v>317</v>
      </c>
      <c r="E32" s="71"/>
      <c r="F32" s="71">
        <v>412</v>
      </c>
      <c r="G32" s="34">
        <f t="shared" si="2"/>
        <v>729</v>
      </c>
      <c r="H32" s="27"/>
    </row>
    <row r="33" spans="1:12" x14ac:dyDescent="0.25">
      <c r="A33" s="16" t="s">
        <v>20</v>
      </c>
      <c r="B33" s="17">
        <v>44486</v>
      </c>
      <c r="C33" s="70"/>
      <c r="D33" s="71">
        <v>393</v>
      </c>
      <c r="E33" s="71"/>
      <c r="F33" s="71">
        <v>491</v>
      </c>
      <c r="G33" s="34">
        <f t="shared" si="2"/>
        <v>884</v>
      </c>
      <c r="H33" s="69"/>
    </row>
    <row r="34" spans="1:12" x14ac:dyDescent="0.25">
      <c r="A34" s="16" t="s">
        <v>26</v>
      </c>
      <c r="B34" s="17">
        <v>44492</v>
      </c>
      <c r="C34" s="70"/>
      <c r="D34" s="71">
        <v>293</v>
      </c>
      <c r="E34" s="71"/>
      <c r="F34" s="71">
        <v>461</v>
      </c>
      <c r="G34" s="34">
        <f t="shared" si="2"/>
        <v>754</v>
      </c>
      <c r="H34" s="27"/>
    </row>
    <row r="35" spans="1:12" x14ac:dyDescent="0.25">
      <c r="A35" s="16" t="s">
        <v>20</v>
      </c>
      <c r="B35" s="17">
        <v>44493</v>
      </c>
      <c r="C35" s="70"/>
      <c r="D35" s="71">
        <v>329</v>
      </c>
      <c r="E35" s="71"/>
      <c r="F35" s="71">
        <v>530</v>
      </c>
      <c r="G35" s="34">
        <f t="shared" si="2"/>
        <v>859</v>
      </c>
      <c r="H35" s="27"/>
    </row>
    <row r="36" spans="1:12" x14ac:dyDescent="0.25">
      <c r="A36" s="16" t="s">
        <v>26</v>
      </c>
      <c r="B36" s="17">
        <v>44499</v>
      </c>
      <c r="C36" s="70"/>
      <c r="D36" s="71">
        <v>217</v>
      </c>
      <c r="E36" s="71"/>
      <c r="F36" s="71">
        <v>340</v>
      </c>
      <c r="G36" s="34">
        <f t="shared" ref="G36:G37" si="3">SUM(C36:F36)</f>
        <v>557</v>
      </c>
      <c r="H36" s="27"/>
    </row>
    <row r="37" spans="1:12" x14ac:dyDescent="0.25">
      <c r="A37" s="16" t="s">
        <v>20</v>
      </c>
      <c r="B37" s="17">
        <v>44500</v>
      </c>
      <c r="C37" s="70"/>
      <c r="D37" s="71">
        <v>247</v>
      </c>
      <c r="E37" s="71"/>
      <c r="F37" s="71">
        <v>322</v>
      </c>
      <c r="G37" s="34">
        <f t="shared" si="3"/>
        <v>569</v>
      </c>
      <c r="H37" s="27"/>
    </row>
    <row r="38" spans="1:12" x14ac:dyDescent="0.25">
      <c r="A38" s="119" t="s">
        <v>27</v>
      </c>
      <c r="B38" s="119"/>
      <c r="C38" s="84">
        <f>SUM(C28:C37)</f>
        <v>0</v>
      </c>
      <c r="D38" s="84">
        <f>SUM(D28:D37)</f>
        <v>3228</v>
      </c>
      <c r="E38" s="84">
        <f>SUM(E28:E37)</f>
        <v>0</v>
      </c>
      <c r="F38" s="84">
        <f>SUM(F28:F37)</f>
        <v>4280</v>
      </c>
      <c r="G38" s="85">
        <f>SUM(G28:G37)</f>
        <v>7508</v>
      </c>
    </row>
    <row r="40" spans="1:12" ht="30" x14ac:dyDescent="0.25">
      <c r="C40" s="107" t="s">
        <v>88</v>
      </c>
      <c r="D40" s="107"/>
      <c r="E40" s="107"/>
      <c r="G40" s="117" t="s">
        <v>62</v>
      </c>
      <c r="H40" s="55" t="s">
        <v>8</v>
      </c>
      <c r="I40" s="55" t="s">
        <v>63</v>
      </c>
      <c r="J40" s="56" t="s">
        <v>31</v>
      </c>
      <c r="K40" s="57" t="s">
        <v>13</v>
      </c>
      <c r="L40" s="43" t="s">
        <v>7</v>
      </c>
    </row>
    <row r="41" spans="1:12" x14ac:dyDescent="0.25">
      <c r="C41" s="110" t="s">
        <v>7</v>
      </c>
      <c r="D41" s="110"/>
      <c r="E41" s="21">
        <f>G24+G38</f>
        <v>47055</v>
      </c>
      <c r="G41" s="118"/>
      <c r="H41" s="39">
        <v>0</v>
      </c>
      <c r="I41" s="39">
        <f>SUM(C38:D38,C24:D24)</f>
        <v>23572</v>
      </c>
      <c r="J41" s="41">
        <v>0</v>
      </c>
      <c r="K41" s="41">
        <f>SUM(E24:F24,E38:F38)</f>
        <v>23483</v>
      </c>
      <c r="L41" s="44">
        <f>SUM(H41:K41)</f>
        <v>47055</v>
      </c>
    </row>
    <row r="42" spans="1:12" x14ac:dyDescent="0.25">
      <c r="C42" s="110" t="s">
        <v>83</v>
      </c>
      <c r="D42" s="110"/>
      <c r="E42" s="21">
        <f>G24</f>
        <v>39547</v>
      </c>
    </row>
    <row r="43" spans="1:12" x14ac:dyDescent="0.25">
      <c r="C43" s="110" t="s">
        <v>66</v>
      </c>
      <c r="D43" s="110"/>
      <c r="E43" s="21">
        <f>AVERAGE(G3:G23)</f>
        <v>1883.1904761904761</v>
      </c>
    </row>
  </sheetData>
  <mergeCells count="15">
    <mergeCell ref="C43:D43"/>
    <mergeCell ref="A26:B26"/>
    <mergeCell ref="C26:D26"/>
    <mergeCell ref="E26:F26"/>
    <mergeCell ref="G26:G27"/>
    <mergeCell ref="G40:G41"/>
    <mergeCell ref="A38:B38"/>
    <mergeCell ref="C40:E40"/>
    <mergeCell ref="C41:D41"/>
    <mergeCell ref="C42:D42"/>
    <mergeCell ref="A24:B24"/>
    <mergeCell ref="C1:D1"/>
    <mergeCell ref="E1:F1"/>
    <mergeCell ref="G1:G2"/>
    <mergeCell ref="A1:B1"/>
  </mergeCells>
  <pageMargins left="0.7" right="0.7" top="0.75" bottom="0.75" header="0.3" footer="0.3"/>
  <pageSetup orientation="portrait" r:id="rId1"/>
  <ignoredErrors>
    <ignoredError sqref="G3:G7 G8:G12 G13:G17 G18:G22 G23 G28:G35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5"/>
  <sheetViews>
    <sheetView workbookViewId="0">
      <selection activeCell="E45" sqref="E45"/>
    </sheetView>
  </sheetViews>
  <sheetFormatPr defaultRowHeight="15" x14ac:dyDescent="0.25"/>
  <cols>
    <col min="1" max="1" width="11.7109375" style="2" bestFit="1" customWidth="1"/>
    <col min="2" max="3" width="9.140625" style="2"/>
    <col min="4" max="4" width="13.7109375" style="2" customWidth="1"/>
    <col min="5" max="6" width="9.140625" style="2"/>
    <col min="7" max="7" width="12.28515625" style="2" customWidth="1"/>
    <col min="8" max="16384" width="9.140625" style="2"/>
  </cols>
  <sheetData>
    <row r="1" spans="1:5" ht="15" customHeight="1" x14ac:dyDescent="0.25">
      <c r="A1" s="113" t="s">
        <v>67</v>
      </c>
      <c r="B1" s="113"/>
      <c r="C1" s="113" t="s">
        <v>52</v>
      </c>
      <c r="D1" s="113"/>
      <c r="E1" s="114" t="s">
        <v>7</v>
      </c>
    </row>
    <row r="2" spans="1:5" ht="43.5" customHeight="1" x14ac:dyDescent="0.25">
      <c r="A2" s="31" t="s">
        <v>0</v>
      </c>
      <c r="B2" s="32" t="s">
        <v>1</v>
      </c>
      <c r="C2" s="31" t="s">
        <v>53</v>
      </c>
      <c r="D2" s="31" t="s">
        <v>89</v>
      </c>
      <c r="E2" s="114"/>
    </row>
    <row r="3" spans="1:5" x14ac:dyDescent="0.25">
      <c r="A3" s="16" t="s">
        <v>25</v>
      </c>
      <c r="B3" s="17">
        <v>44470</v>
      </c>
      <c r="C3" s="50">
        <v>139</v>
      </c>
      <c r="D3" s="50">
        <v>131</v>
      </c>
      <c r="E3" s="18">
        <f t="shared" ref="E3:E23" si="0">SUM(C3:D3)</f>
        <v>270</v>
      </c>
    </row>
    <row r="4" spans="1:5" x14ac:dyDescent="0.25">
      <c r="A4" s="16" t="s">
        <v>21</v>
      </c>
      <c r="B4" s="17">
        <v>44473</v>
      </c>
      <c r="C4" s="50">
        <v>155</v>
      </c>
      <c r="D4" s="50">
        <v>154</v>
      </c>
      <c r="E4" s="18">
        <f t="shared" si="0"/>
        <v>309</v>
      </c>
    </row>
    <row r="5" spans="1:5" x14ac:dyDescent="0.25">
      <c r="A5" s="16" t="s">
        <v>22</v>
      </c>
      <c r="B5" s="17">
        <v>44474</v>
      </c>
      <c r="C5" s="50">
        <v>190</v>
      </c>
      <c r="D5" s="50">
        <v>177</v>
      </c>
      <c r="E5" s="18">
        <f t="shared" si="0"/>
        <v>367</v>
      </c>
    </row>
    <row r="6" spans="1:5" x14ac:dyDescent="0.25">
      <c r="A6" s="16" t="s">
        <v>23</v>
      </c>
      <c r="B6" s="17">
        <v>44475</v>
      </c>
      <c r="C6" s="50">
        <v>177</v>
      </c>
      <c r="D6" s="50">
        <v>176</v>
      </c>
      <c r="E6" s="18">
        <f t="shared" si="0"/>
        <v>353</v>
      </c>
    </row>
    <row r="7" spans="1:5" x14ac:dyDescent="0.25">
      <c r="A7" s="16" t="s">
        <v>24</v>
      </c>
      <c r="B7" s="17">
        <v>44476</v>
      </c>
      <c r="C7" s="50">
        <v>183</v>
      </c>
      <c r="D7" s="50">
        <v>176</v>
      </c>
      <c r="E7" s="18">
        <f t="shared" si="0"/>
        <v>359</v>
      </c>
    </row>
    <row r="8" spans="1:5" x14ac:dyDescent="0.25">
      <c r="A8" s="16" t="s">
        <v>25</v>
      </c>
      <c r="B8" s="17">
        <v>44477</v>
      </c>
      <c r="C8" s="50">
        <v>135</v>
      </c>
      <c r="D8" s="50">
        <v>126</v>
      </c>
      <c r="E8" s="18">
        <f t="shared" si="0"/>
        <v>261</v>
      </c>
    </row>
    <row r="9" spans="1:5" x14ac:dyDescent="0.25">
      <c r="A9" s="16" t="s">
        <v>21</v>
      </c>
      <c r="B9" s="65">
        <v>44480</v>
      </c>
      <c r="C9" s="50">
        <v>149</v>
      </c>
      <c r="D9" s="50">
        <v>160</v>
      </c>
      <c r="E9" s="18">
        <f t="shared" si="0"/>
        <v>309</v>
      </c>
    </row>
    <row r="10" spans="1:5" x14ac:dyDescent="0.25">
      <c r="A10" s="16" t="s">
        <v>22</v>
      </c>
      <c r="B10" s="65">
        <v>44481</v>
      </c>
      <c r="C10" s="50">
        <v>161</v>
      </c>
      <c r="D10" s="50">
        <v>170</v>
      </c>
      <c r="E10" s="18">
        <f t="shared" si="0"/>
        <v>331</v>
      </c>
    </row>
    <row r="11" spans="1:5" x14ac:dyDescent="0.25">
      <c r="A11" s="16" t="s">
        <v>23</v>
      </c>
      <c r="B11" s="65">
        <v>44482</v>
      </c>
      <c r="C11" s="50">
        <v>175</v>
      </c>
      <c r="D11" s="50">
        <v>158</v>
      </c>
      <c r="E11" s="18">
        <f t="shared" si="0"/>
        <v>333</v>
      </c>
    </row>
    <row r="12" spans="1:5" x14ac:dyDescent="0.25">
      <c r="A12" s="16" t="s">
        <v>24</v>
      </c>
      <c r="B12" s="65">
        <v>44483</v>
      </c>
      <c r="C12" s="50">
        <v>177</v>
      </c>
      <c r="D12" s="50">
        <v>170</v>
      </c>
      <c r="E12" s="18">
        <f t="shared" si="0"/>
        <v>347</v>
      </c>
    </row>
    <row r="13" spans="1:5" x14ac:dyDescent="0.25">
      <c r="A13" s="16" t="s">
        <v>25</v>
      </c>
      <c r="B13" s="65">
        <v>44484</v>
      </c>
      <c r="C13" s="50">
        <v>149</v>
      </c>
      <c r="D13" s="50">
        <v>158</v>
      </c>
      <c r="E13" s="18">
        <f t="shared" si="0"/>
        <v>307</v>
      </c>
    </row>
    <row r="14" spans="1:5" x14ac:dyDescent="0.25">
      <c r="A14" s="16" t="s">
        <v>21</v>
      </c>
      <c r="B14" s="65">
        <v>44487</v>
      </c>
      <c r="C14" s="50">
        <v>180</v>
      </c>
      <c r="D14" s="50">
        <v>168</v>
      </c>
      <c r="E14" s="18">
        <f t="shared" si="0"/>
        <v>348</v>
      </c>
    </row>
    <row r="15" spans="1:5" x14ac:dyDescent="0.25">
      <c r="A15" s="16" t="s">
        <v>22</v>
      </c>
      <c r="B15" s="65">
        <v>44488</v>
      </c>
      <c r="C15" s="50">
        <v>195</v>
      </c>
      <c r="D15" s="50">
        <v>177</v>
      </c>
      <c r="E15" s="18">
        <f t="shared" si="0"/>
        <v>372</v>
      </c>
    </row>
    <row r="16" spans="1:5" x14ac:dyDescent="0.25">
      <c r="A16" s="16" t="s">
        <v>23</v>
      </c>
      <c r="B16" s="65">
        <v>44489</v>
      </c>
      <c r="C16" s="50">
        <v>173</v>
      </c>
      <c r="D16" s="50">
        <v>178</v>
      </c>
      <c r="E16" s="18">
        <f t="shared" si="0"/>
        <v>351</v>
      </c>
    </row>
    <row r="17" spans="1:5" x14ac:dyDescent="0.25">
      <c r="A17" s="16" t="s">
        <v>24</v>
      </c>
      <c r="B17" s="65">
        <v>44490</v>
      </c>
      <c r="C17" s="50">
        <v>179</v>
      </c>
      <c r="D17" s="50">
        <v>174</v>
      </c>
      <c r="E17" s="18">
        <f t="shared" si="0"/>
        <v>353</v>
      </c>
    </row>
    <row r="18" spans="1:5" x14ac:dyDescent="0.25">
      <c r="A18" s="16" t="s">
        <v>25</v>
      </c>
      <c r="B18" s="65">
        <v>44491</v>
      </c>
      <c r="C18" s="50">
        <v>150</v>
      </c>
      <c r="D18" s="50">
        <v>141</v>
      </c>
      <c r="E18" s="18">
        <f t="shared" si="0"/>
        <v>291</v>
      </c>
    </row>
    <row r="19" spans="1:5" x14ac:dyDescent="0.25">
      <c r="A19" s="16" t="s">
        <v>21</v>
      </c>
      <c r="B19" s="65">
        <v>44494</v>
      </c>
      <c r="C19" s="50">
        <v>191</v>
      </c>
      <c r="D19" s="50">
        <v>171</v>
      </c>
      <c r="E19" s="18">
        <f t="shared" si="0"/>
        <v>362</v>
      </c>
    </row>
    <row r="20" spans="1:5" x14ac:dyDescent="0.25">
      <c r="A20" s="16" t="s">
        <v>22</v>
      </c>
      <c r="B20" s="65">
        <v>44495</v>
      </c>
      <c r="C20" s="50">
        <v>161</v>
      </c>
      <c r="D20" s="50">
        <v>149</v>
      </c>
      <c r="E20" s="18">
        <f t="shared" si="0"/>
        <v>310</v>
      </c>
    </row>
    <row r="21" spans="1:5" x14ac:dyDescent="0.25">
      <c r="A21" s="16" t="s">
        <v>23</v>
      </c>
      <c r="B21" s="65">
        <v>44496</v>
      </c>
      <c r="C21" s="50">
        <v>182</v>
      </c>
      <c r="D21" s="50">
        <v>186</v>
      </c>
      <c r="E21" s="18">
        <f t="shared" si="0"/>
        <v>368</v>
      </c>
    </row>
    <row r="22" spans="1:5" x14ac:dyDescent="0.25">
      <c r="A22" s="16" t="s">
        <v>24</v>
      </c>
      <c r="B22" s="65">
        <v>44497</v>
      </c>
      <c r="C22" s="19">
        <v>181</v>
      </c>
      <c r="D22" s="19">
        <v>174</v>
      </c>
      <c r="E22" s="18">
        <f t="shared" si="0"/>
        <v>355</v>
      </c>
    </row>
    <row r="23" spans="1:5" x14ac:dyDescent="0.25">
      <c r="A23" s="16" t="s">
        <v>25</v>
      </c>
      <c r="B23" s="65">
        <v>44498</v>
      </c>
      <c r="C23" s="18">
        <v>158</v>
      </c>
      <c r="D23" s="18">
        <v>140</v>
      </c>
      <c r="E23" s="18">
        <f t="shared" si="0"/>
        <v>298</v>
      </c>
    </row>
    <row r="24" spans="1:5" x14ac:dyDescent="0.25">
      <c r="A24" s="97" t="s">
        <v>27</v>
      </c>
      <c r="B24" s="97"/>
      <c r="C24" s="35">
        <f>SUM(C3:C23)</f>
        <v>3540</v>
      </c>
      <c r="D24" s="35">
        <f>SUM(D3:D23)</f>
        <v>3414</v>
      </c>
      <c r="E24" s="35">
        <f>SUM(E3:E23)</f>
        <v>6954</v>
      </c>
    </row>
    <row r="27" spans="1:5" x14ac:dyDescent="0.25">
      <c r="A27" s="113" t="s">
        <v>85</v>
      </c>
      <c r="B27" s="113"/>
      <c r="C27" s="113" t="s">
        <v>52</v>
      </c>
      <c r="D27" s="113"/>
      <c r="E27" s="114" t="s">
        <v>7</v>
      </c>
    </row>
    <row r="28" spans="1:5" ht="39" customHeight="1" x14ac:dyDescent="0.25">
      <c r="A28" s="31" t="s">
        <v>0</v>
      </c>
      <c r="B28" s="32" t="s">
        <v>1</v>
      </c>
      <c r="C28" s="31" t="s">
        <v>53</v>
      </c>
      <c r="D28" s="31" t="s">
        <v>89</v>
      </c>
      <c r="E28" s="114"/>
    </row>
    <row r="29" spans="1:5" x14ac:dyDescent="0.25">
      <c r="A29" s="16" t="s">
        <v>26</v>
      </c>
      <c r="B29" s="17">
        <v>44471</v>
      </c>
      <c r="C29" s="50">
        <v>0</v>
      </c>
      <c r="D29" s="50">
        <v>0</v>
      </c>
      <c r="E29" s="18">
        <f t="shared" ref="E29:E36" si="1">SUM(C29:D29)</f>
        <v>0</v>
      </c>
    </row>
    <row r="30" spans="1:5" x14ac:dyDescent="0.25">
      <c r="A30" s="16" t="s">
        <v>20</v>
      </c>
      <c r="B30" s="17">
        <v>44472</v>
      </c>
      <c r="C30" s="19">
        <v>0</v>
      </c>
      <c r="D30" s="19">
        <v>0</v>
      </c>
      <c r="E30" s="18">
        <f t="shared" si="1"/>
        <v>0</v>
      </c>
    </row>
    <row r="31" spans="1:5" x14ac:dyDescent="0.25">
      <c r="A31" s="16" t="s">
        <v>26</v>
      </c>
      <c r="B31" s="17">
        <v>44478</v>
      </c>
      <c r="C31" s="50">
        <v>0</v>
      </c>
      <c r="D31" s="50">
        <v>0</v>
      </c>
      <c r="E31" s="18">
        <f t="shared" si="1"/>
        <v>0</v>
      </c>
    </row>
    <row r="32" spans="1:5" x14ac:dyDescent="0.25">
      <c r="A32" s="16" t="s">
        <v>20</v>
      </c>
      <c r="B32" s="17">
        <v>44479</v>
      </c>
      <c r="C32" s="19">
        <v>0</v>
      </c>
      <c r="D32" s="19">
        <v>0</v>
      </c>
      <c r="E32" s="18">
        <f t="shared" si="1"/>
        <v>0</v>
      </c>
    </row>
    <row r="33" spans="1:12" x14ac:dyDescent="0.25">
      <c r="A33" s="16" t="s">
        <v>26</v>
      </c>
      <c r="B33" s="17">
        <v>44485</v>
      </c>
      <c r="C33" s="50">
        <v>0</v>
      </c>
      <c r="D33" s="50">
        <v>0</v>
      </c>
      <c r="E33" s="18">
        <f t="shared" si="1"/>
        <v>0</v>
      </c>
    </row>
    <row r="34" spans="1:12" x14ac:dyDescent="0.25">
      <c r="A34" s="16" t="s">
        <v>20</v>
      </c>
      <c r="B34" s="17">
        <v>44486</v>
      </c>
      <c r="C34" s="50">
        <v>0</v>
      </c>
      <c r="D34" s="50">
        <v>0</v>
      </c>
      <c r="E34" s="18">
        <f t="shared" si="1"/>
        <v>0</v>
      </c>
    </row>
    <row r="35" spans="1:12" x14ac:dyDescent="0.25">
      <c r="A35" s="16" t="s">
        <v>26</v>
      </c>
      <c r="B35" s="17">
        <v>44492</v>
      </c>
      <c r="C35" s="50">
        <v>0</v>
      </c>
      <c r="D35" s="50">
        <v>0</v>
      </c>
      <c r="E35" s="18">
        <f t="shared" si="1"/>
        <v>0</v>
      </c>
    </row>
    <row r="36" spans="1:12" x14ac:dyDescent="0.25">
      <c r="A36" s="16" t="s">
        <v>20</v>
      </c>
      <c r="B36" s="17">
        <v>44493</v>
      </c>
      <c r="C36" s="50">
        <v>0</v>
      </c>
      <c r="D36" s="50">
        <v>0</v>
      </c>
      <c r="E36" s="18">
        <f t="shared" si="1"/>
        <v>0</v>
      </c>
    </row>
    <row r="37" spans="1:12" x14ac:dyDescent="0.25">
      <c r="A37" s="16" t="s">
        <v>26</v>
      </c>
      <c r="B37" s="17">
        <v>44499</v>
      </c>
      <c r="C37" s="50">
        <v>0</v>
      </c>
      <c r="D37" s="50">
        <v>0</v>
      </c>
      <c r="E37" s="18">
        <f t="shared" ref="E37:E38" si="2">SUM(C37:D37)</f>
        <v>0</v>
      </c>
    </row>
    <row r="38" spans="1:12" x14ac:dyDescent="0.25">
      <c r="A38" s="16" t="s">
        <v>20</v>
      </c>
      <c r="B38" s="17">
        <v>44500</v>
      </c>
      <c r="C38" s="50">
        <v>0</v>
      </c>
      <c r="D38" s="50">
        <v>0</v>
      </c>
      <c r="E38" s="18">
        <f t="shared" si="2"/>
        <v>0</v>
      </c>
    </row>
    <row r="39" spans="1:12" x14ac:dyDescent="0.25">
      <c r="A39" s="97" t="s">
        <v>27</v>
      </c>
      <c r="B39" s="97"/>
      <c r="C39" s="35">
        <f>SUM(C29:C38)</f>
        <v>0</v>
      </c>
      <c r="D39" s="35">
        <f t="shared" ref="D39:E39" si="3">SUM(D29:D38)</f>
        <v>0</v>
      </c>
      <c r="E39" s="35">
        <f t="shared" si="3"/>
        <v>0</v>
      </c>
    </row>
    <row r="42" spans="1:12" ht="30" x14ac:dyDescent="0.25">
      <c r="B42" s="107" t="s">
        <v>90</v>
      </c>
      <c r="C42" s="107"/>
      <c r="D42" s="107"/>
      <c r="E42" s="107"/>
      <c r="G42" s="117" t="s">
        <v>62</v>
      </c>
      <c r="H42" s="55" t="s">
        <v>8</v>
      </c>
      <c r="I42" s="55" t="s">
        <v>63</v>
      </c>
      <c r="J42" s="56" t="s">
        <v>31</v>
      </c>
      <c r="K42" s="57" t="s">
        <v>13</v>
      </c>
      <c r="L42" s="43" t="s">
        <v>7</v>
      </c>
    </row>
    <row r="43" spans="1:12" x14ac:dyDescent="0.25">
      <c r="B43" s="110" t="s">
        <v>7</v>
      </c>
      <c r="C43" s="110"/>
      <c r="D43" s="110"/>
      <c r="E43" s="21">
        <f>E24+E39</f>
        <v>6954</v>
      </c>
      <c r="G43" s="118"/>
      <c r="H43" s="39">
        <v>0</v>
      </c>
      <c r="I43" s="39">
        <v>0</v>
      </c>
      <c r="J43" s="41">
        <v>0</v>
      </c>
      <c r="K43" s="41">
        <f>C24</f>
        <v>3540</v>
      </c>
      <c r="L43" s="44">
        <f>SUM(H43:K43)</f>
        <v>3540</v>
      </c>
    </row>
    <row r="44" spans="1:12" x14ac:dyDescent="0.25">
      <c r="B44" s="110" t="s">
        <v>83</v>
      </c>
      <c r="C44" s="110"/>
      <c r="D44" s="110"/>
      <c r="E44" s="21">
        <f>E24</f>
        <v>6954</v>
      </c>
    </row>
    <row r="45" spans="1:12" x14ac:dyDescent="0.25">
      <c r="B45" s="110" t="s">
        <v>66</v>
      </c>
      <c r="C45" s="110"/>
      <c r="D45" s="110"/>
      <c r="E45" s="21">
        <f>AVERAGE(E3:E23)</f>
        <v>331.14285714285717</v>
      </c>
    </row>
  </sheetData>
  <mergeCells count="13">
    <mergeCell ref="B45:D45"/>
    <mergeCell ref="A39:B39"/>
    <mergeCell ref="G42:G43"/>
    <mergeCell ref="B42:E42"/>
    <mergeCell ref="B43:D43"/>
    <mergeCell ref="B44:D44"/>
    <mergeCell ref="C1:D1"/>
    <mergeCell ref="E1:E2"/>
    <mergeCell ref="A1:B1"/>
    <mergeCell ref="A24:B24"/>
    <mergeCell ref="A27:B27"/>
    <mergeCell ref="C27:D27"/>
    <mergeCell ref="E27:E28"/>
  </mergeCells>
  <pageMargins left="0.7" right="0.7" top="0.75" bottom="0.75" header="0.3" footer="0.3"/>
  <pageSetup orientation="portrait" r:id="rId1"/>
  <ignoredErrors>
    <ignoredError sqref="E3:E7 E8:E12 E13:E17 E18:E22 E23 E29:E36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3"/>
  <sheetViews>
    <sheetView workbookViewId="0">
      <selection activeCell="C38" sqref="C38"/>
    </sheetView>
  </sheetViews>
  <sheetFormatPr defaultRowHeight="15" x14ac:dyDescent="0.25"/>
  <cols>
    <col min="1" max="1" width="11.7109375" style="2" bestFit="1" customWidth="1"/>
    <col min="2" max="2" width="9.140625" style="2"/>
    <col min="3" max="3" width="19.85546875" style="2" customWidth="1"/>
    <col min="4" max="4" width="19.5703125" style="2" bestFit="1" customWidth="1"/>
    <col min="5" max="5" width="13" style="2" customWidth="1"/>
    <col min="6" max="16384" width="9.140625" style="2"/>
  </cols>
  <sheetData>
    <row r="1" spans="1:4" ht="36.75" customHeight="1" x14ac:dyDescent="0.25">
      <c r="A1" s="113" t="s">
        <v>67</v>
      </c>
      <c r="B1" s="113"/>
      <c r="C1" s="30" t="s">
        <v>54</v>
      </c>
    </row>
    <row r="2" spans="1:4" ht="41.25" customHeight="1" x14ac:dyDescent="0.25">
      <c r="A2" s="31" t="s">
        <v>0</v>
      </c>
      <c r="B2" s="32" t="s">
        <v>1</v>
      </c>
      <c r="C2" s="31" t="s">
        <v>55</v>
      </c>
    </row>
    <row r="3" spans="1:4" x14ac:dyDescent="0.25">
      <c r="A3" s="16" t="s">
        <v>25</v>
      </c>
      <c r="B3" s="78">
        <v>44470</v>
      </c>
      <c r="C3" s="81">
        <v>356</v>
      </c>
      <c r="D3" s="26"/>
    </row>
    <row r="4" spans="1:4" x14ac:dyDescent="0.25">
      <c r="A4" s="16" t="s">
        <v>21</v>
      </c>
      <c r="B4" s="78">
        <v>44473</v>
      </c>
      <c r="C4" s="63">
        <v>294</v>
      </c>
      <c r="D4" s="26"/>
    </row>
    <row r="5" spans="1:4" x14ac:dyDescent="0.25">
      <c r="A5" s="16" t="s">
        <v>22</v>
      </c>
      <c r="B5" s="78">
        <v>44474</v>
      </c>
      <c r="C5" s="63">
        <v>397</v>
      </c>
      <c r="D5" s="26"/>
    </row>
    <row r="6" spans="1:4" x14ac:dyDescent="0.25">
      <c r="A6" s="16" t="s">
        <v>23</v>
      </c>
      <c r="B6" s="78">
        <v>44475</v>
      </c>
      <c r="C6" s="63">
        <v>468</v>
      </c>
      <c r="D6" s="27"/>
    </row>
    <row r="7" spans="1:4" x14ac:dyDescent="0.25">
      <c r="A7" s="16" t="s">
        <v>24</v>
      </c>
      <c r="B7" s="78">
        <v>44476</v>
      </c>
      <c r="C7" s="63">
        <v>398</v>
      </c>
      <c r="D7" s="27"/>
    </row>
    <row r="8" spans="1:4" x14ac:dyDescent="0.25">
      <c r="A8" s="16" t="s">
        <v>25</v>
      </c>
      <c r="B8" s="78">
        <v>44477</v>
      </c>
      <c r="C8" s="63">
        <v>447</v>
      </c>
      <c r="D8" s="27"/>
    </row>
    <row r="9" spans="1:4" x14ac:dyDescent="0.25">
      <c r="A9" s="16" t="s">
        <v>21</v>
      </c>
      <c r="B9" s="80">
        <v>44480</v>
      </c>
      <c r="C9" s="63">
        <v>510</v>
      </c>
      <c r="D9" s="27"/>
    </row>
    <row r="10" spans="1:4" x14ac:dyDescent="0.25">
      <c r="A10" s="16" t="s">
        <v>22</v>
      </c>
      <c r="B10" s="80">
        <v>44481</v>
      </c>
      <c r="C10" s="63">
        <v>461</v>
      </c>
      <c r="D10" s="27"/>
    </row>
    <row r="11" spans="1:4" x14ac:dyDescent="0.25">
      <c r="A11" s="16" t="s">
        <v>23</v>
      </c>
      <c r="B11" s="80">
        <v>44482</v>
      </c>
      <c r="C11" s="63">
        <v>390</v>
      </c>
      <c r="D11" s="27"/>
    </row>
    <row r="12" spans="1:4" x14ac:dyDescent="0.25">
      <c r="A12" s="16" t="s">
        <v>24</v>
      </c>
      <c r="B12" s="80">
        <v>44483</v>
      </c>
      <c r="C12" s="63">
        <v>413</v>
      </c>
      <c r="D12" s="27"/>
    </row>
    <row r="13" spans="1:4" x14ac:dyDescent="0.25">
      <c r="A13" s="16" t="s">
        <v>25</v>
      </c>
      <c r="B13" s="80">
        <v>44484</v>
      </c>
      <c r="C13" s="63">
        <v>339</v>
      </c>
      <c r="D13" s="27"/>
    </row>
    <row r="14" spans="1:4" x14ac:dyDescent="0.25">
      <c r="A14" s="16" t="s">
        <v>21</v>
      </c>
      <c r="B14" s="80">
        <v>44487</v>
      </c>
      <c r="C14" s="62">
        <v>334</v>
      </c>
      <c r="D14" s="27"/>
    </row>
    <row r="15" spans="1:4" x14ac:dyDescent="0.25">
      <c r="A15" s="16" t="s">
        <v>22</v>
      </c>
      <c r="B15" s="80">
        <v>44488</v>
      </c>
      <c r="C15" s="62">
        <v>391</v>
      </c>
      <c r="D15" s="27"/>
    </row>
    <row r="16" spans="1:4" x14ac:dyDescent="0.25">
      <c r="A16" s="16" t="s">
        <v>23</v>
      </c>
      <c r="B16" s="80">
        <v>44489</v>
      </c>
      <c r="C16" s="62">
        <v>340</v>
      </c>
      <c r="D16" s="27"/>
    </row>
    <row r="17" spans="1:4" x14ac:dyDescent="0.25">
      <c r="A17" s="16" t="s">
        <v>24</v>
      </c>
      <c r="B17" s="80">
        <v>44490</v>
      </c>
      <c r="C17" s="62">
        <v>350</v>
      </c>
      <c r="D17" s="27"/>
    </row>
    <row r="18" spans="1:4" x14ac:dyDescent="0.25">
      <c r="A18" s="16" t="s">
        <v>25</v>
      </c>
      <c r="B18" s="80">
        <v>44491</v>
      </c>
      <c r="C18" s="62">
        <v>367</v>
      </c>
      <c r="D18" s="27"/>
    </row>
    <row r="19" spans="1:4" x14ac:dyDescent="0.25">
      <c r="A19" s="16" t="s">
        <v>21</v>
      </c>
      <c r="B19" s="80">
        <v>44494</v>
      </c>
      <c r="C19" s="79">
        <v>352</v>
      </c>
      <c r="D19" s="27"/>
    </row>
    <row r="20" spans="1:4" x14ac:dyDescent="0.25">
      <c r="A20" s="16" t="s">
        <v>22</v>
      </c>
      <c r="B20" s="80">
        <v>44495</v>
      </c>
      <c r="C20" s="79">
        <v>0</v>
      </c>
      <c r="D20" s="27"/>
    </row>
    <row r="21" spans="1:4" x14ac:dyDescent="0.25">
      <c r="A21" s="16" t="s">
        <v>23</v>
      </c>
      <c r="B21" s="80">
        <v>44496</v>
      </c>
      <c r="C21" s="62">
        <v>337</v>
      </c>
      <c r="D21" s="27"/>
    </row>
    <row r="22" spans="1:4" x14ac:dyDescent="0.25">
      <c r="A22" s="16" t="s">
        <v>24</v>
      </c>
      <c r="B22" s="80">
        <v>44497</v>
      </c>
      <c r="C22" s="62">
        <v>278</v>
      </c>
      <c r="D22" s="27"/>
    </row>
    <row r="23" spans="1:4" x14ac:dyDescent="0.25">
      <c r="A23" s="16" t="s">
        <v>25</v>
      </c>
      <c r="B23" s="80">
        <v>44498</v>
      </c>
      <c r="C23" s="62">
        <v>263</v>
      </c>
      <c r="D23" s="72"/>
    </row>
    <row r="24" spans="1:4" x14ac:dyDescent="0.25">
      <c r="A24" s="120" t="s">
        <v>7</v>
      </c>
      <c r="B24" s="121"/>
      <c r="C24" s="20">
        <f>SUM(C3:C23)</f>
        <v>7485</v>
      </c>
      <c r="D24" s="52"/>
    </row>
    <row r="26" spans="1:4" ht="30" x14ac:dyDescent="0.25">
      <c r="A26" s="113" t="s">
        <v>85</v>
      </c>
      <c r="B26" s="113"/>
      <c r="C26" s="30" t="s">
        <v>54</v>
      </c>
    </row>
    <row r="27" spans="1:4" x14ac:dyDescent="0.25">
      <c r="A27" s="31" t="s">
        <v>0</v>
      </c>
      <c r="B27" s="32" t="s">
        <v>1</v>
      </c>
      <c r="C27" s="31" t="s">
        <v>55</v>
      </c>
    </row>
    <row r="28" spans="1:4" x14ac:dyDescent="0.25">
      <c r="A28" s="16" t="s">
        <v>26</v>
      </c>
      <c r="B28" s="78">
        <v>44471</v>
      </c>
      <c r="C28" s="51">
        <v>572</v>
      </c>
      <c r="D28" s="26"/>
    </row>
    <row r="29" spans="1:4" x14ac:dyDescent="0.25">
      <c r="A29" s="16" t="s">
        <v>20</v>
      </c>
      <c r="B29" s="78">
        <v>44472</v>
      </c>
      <c r="C29" s="51">
        <v>513</v>
      </c>
      <c r="D29" s="27"/>
    </row>
    <row r="30" spans="1:4" x14ac:dyDescent="0.25">
      <c r="A30" s="16" t="s">
        <v>26</v>
      </c>
      <c r="B30" s="78">
        <v>44478</v>
      </c>
      <c r="C30" s="63">
        <v>604</v>
      </c>
      <c r="D30" s="27"/>
    </row>
    <row r="31" spans="1:4" x14ac:dyDescent="0.25">
      <c r="A31" s="16" t="s">
        <v>20</v>
      </c>
      <c r="B31" s="78">
        <v>44479</v>
      </c>
      <c r="C31" s="63">
        <v>271</v>
      </c>
      <c r="D31" s="27"/>
    </row>
    <row r="32" spans="1:4" x14ac:dyDescent="0.25">
      <c r="A32" s="16" t="s">
        <v>26</v>
      </c>
      <c r="B32" s="78">
        <v>44485</v>
      </c>
      <c r="C32" s="63">
        <v>431</v>
      </c>
      <c r="D32" s="27"/>
    </row>
    <row r="33" spans="1:10" x14ac:dyDescent="0.25">
      <c r="A33" s="16" t="s">
        <v>20</v>
      </c>
      <c r="B33" s="78">
        <v>44486</v>
      </c>
      <c r="C33" s="63">
        <v>405</v>
      </c>
      <c r="D33" s="27"/>
    </row>
    <row r="34" spans="1:10" x14ac:dyDescent="0.25">
      <c r="A34" s="16" t="s">
        <v>26</v>
      </c>
      <c r="B34" s="78">
        <v>44492</v>
      </c>
      <c r="C34" s="62">
        <v>452</v>
      </c>
      <c r="D34" s="69"/>
    </row>
    <row r="35" spans="1:10" x14ac:dyDescent="0.25">
      <c r="A35" s="16" t="s">
        <v>20</v>
      </c>
      <c r="B35" s="78">
        <v>44493</v>
      </c>
      <c r="C35" s="62">
        <v>370</v>
      </c>
      <c r="D35" s="27"/>
    </row>
    <row r="36" spans="1:10" x14ac:dyDescent="0.25">
      <c r="A36" s="16" t="s">
        <v>26</v>
      </c>
      <c r="B36" s="78">
        <v>44499</v>
      </c>
      <c r="C36" s="63">
        <v>234</v>
      </c>
      <c r="D36" s="27"/>
    </row>
    <row r="37" spans="1:10" x14ac:dyDescent="0.25">
      <c r="A37" s="16" t="s">
        <v>20</v>
      </c>
      <c r="B37" s="78">
        <v>44500</v>
      </c>
      <c r="C37" s="63">
        <v>310</v>
      </c>
      <c r="D37" s="27"/>
    </row>
    <row r="38" spans="1:10" x14ac:dyDescent="0.25">
      <c r="A38" s="120" t="s">
        <v>7</v>
      </c>
      <c r="B38" s="121"/>
      <c r="C38" s="64">
        <f>SUM(C28:C37)</f>
        <v>4162</v>
      </c>
    </row>
    <row r="40" spans="1:10" ht="30" x14ac:dyDescent="0.25">
      <c r="A40" s="122" t="s">
        <v>91</v>
      </c>
      <c r="B40" s="123"/>
      <c r="C40" s="124"/>
      <c r="E40" s="117" t="s">
        <v>62</v>
      </c>
      <c r="F40" s="55" t="s">
        <v>8</v>
      </c>
      <c r="G40" s="55" t="s">
        <v>63</v>
      </c>
      <c r="H40" s="56" t="s">
        <v>31</v>
      </c>
      <c r="I40" s="57" t="s">
        <v>13</v>
      </c>
      <c r="J40" s="43" t="s">
        <v>7</v>
      </c>
    </row>
    <row r="41" spans="1:10" x14ac:dyDescent="0.25">
      <c r="A41" s="125" t="s">
        <v>7</v>
      </c>
      <c r="B41" s="126"/>
      <c r="C41" s="21">
        <f>C24+C38</f>
        <v>11647</v>
      </c>
      <c r="E41" s="118"/>
      <c r="F41" s="39">
        <v>0</v>
      </c>
      <c r="G41" s="39">
        <v>0</v>
      </c>
      <c r="H41" s="41">
        <v>0</v>
      </c>
      <c r="I41" s="41">
        <v>0</v>
      </c>
      <c r="J41" s="44">
        <v>0</v>
      </c>
    </row>
    <row r="42" spans="1:10" x14ac:dyDescent="0.25">
      <c r="A42" s="125" t="s">
        <v>83</v>
      </c>
      <c r="B42" s="126"/>
      <c r="C42" s="21">
        <f>C24</f>
        <v>7485</v>
      </c>
    </row>
    <row r="43" spans="1:10" x14ac:dyDescent="0.25">
      <c r="A43" s="125" t="s">
        <v>66</v>
      </c>
      <c r="B43" s="126"/>
      <c r="C43" s="21">
        <f>AVERAGE(C3:C23)</f>
        <v>356.42857142857144</v>
      </c>
    </row>
  </sheetData>
  <mergeCells count="9">
    <mergeCell ref="A42:B42"/>
    <mergeCell ref="A43:B43"/>
    <mergeCell ref="A24:B24"/>
    <mergeCell ref="A26:B26"/>
    <mergeCell ref="A38:B38"/>
    <mergeCell ref="A1:B1"/>
    <mergeCell ref="E40:E41"/>
    <mergeCell ref="A40:C40"/>
    <mergeCell ref="A41:B41"/>
  </mergeCell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38203B-243B-423C-B532-DB95006A1A98}"/>
</file>

<file path=customXml/itemProps2.xml><?xml version="1.0" encoding="utf-8"?>
<ds:datastoreItem xmlns:ds="http://schemas.openxmlformats.org/officeDocument/2006/customXml" ds:itemID="{A0462ABB-5BCE-48A7-BF3F-252DC51D1305}"/>
</file>

<file path=customXml/itemProps3.xml><?xml version="1.0" encoding="utf-8"?>
<ds:datastoreItem xmlns:ds="http://schemas.openxmlformats.org/officeDocument/2006/customXml" ds:itemID="{163D3766-4D7C-4C7D-A4D1-B3582594BC4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Monthly Totals</vt:lpstr>
      <vt:lpstr>NYC Ferry</vt:lpstr>
      <vt:lpstr>NYWW (Port Imperial FC)</vt:lpstr>
      <vt:lpstr>SeaStreak</vt:lpstr>
      <vt:lpstr>New York Water Taxi</vt:lpstr>
      <vt:lpstr>Liberty Landing Ferry</vt:lpstr>
      <vt:lpstr>'Monthly Totals'!Print_Area</vt:lpstr>
    </vt:vector>
  </TitlesOfParts>
  <Company>NYCDOT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James-Young, Jean</dc:creator>
  <cp:lastModifiedBy>Yuan, Hong</cp:lastModifiedBy>
  <dcterms:created xsi:type="dcterms:W3CDTF">2021-09-06T18:54:44Z</dcterms:created>
  <dcterms:modified xsi:type="dcterms:W3CDTF">2021-11-05T20:00:34Z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