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james\Desktop\"/>
    </mc:Choice>
  </mc:AlternateContent>
  <bookViews>
    <workbookView xWindow="0" yWindow="0" windowWidth="14370" windowHeight="7380"/>
  </bookViews>
  <sheets>
    <sheet name="TOTALS" sheetId="1" r:id="rId1"/>
    <sheet name="Weekday-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8" i="1"/>
  <c r="E39" i="1"/>
  <c r="D3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47" i="2"/>
  <c r="F38" i="2"/>
  <c r="E47" i="2"/>
  <c r="F39" i="2"/>
  <c r="F40" i="2"/>
  <c r="F41" i="2"/>
  <c r="F47" i="2" s="1"/>
  <c r="F49" i="2" s="1"/>
  <c r="F42" i="2"/>
  <c r="F43" i="2"/>
  <c r="F44" i="2"/>
  <c r="F45" i="2"/>
  <c r="F46" i="2"/>
  <c r="B38" i="2"/>
  <c r="C39" i="2"/>
  <c r="C40" i="2" s="1"/>
  <c r="B39" i="2" l="1"/>
  <c r="F52" i="2"/>
  <c r="F51" i="2"/>
  <c r="C41" i="2"/>
  <c r="B40" i="2"/>
  <c r="C42" i="2" l="1"/>
  <c r="B41" i="2"/>
  <c r="C43" i="2" l="1"/>
  <c r="B42" i="2"/>
  <c r="C44" i="2" l="1"/>
  <c r="B43" i="2"/>
  <c r="C45" i="2" l="1"/>
  <c r="B44" i="2"/>
  <c r="C46" i="2" l="1"/>
  <c r="B46" i="2" s="1"/>
  <c r="B45" i="2"/>
  <c r="F10" i="2" l="1"/>
  <c r="F9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8" i="2"/>
  <c r="D30" i="2"/>
  <c r="F30" i="2" s="1"/>
  <c r="F32" i="2" s="1"/>
  <c r="E30" i="2"/>
  <c r="B9" i="2"/>
  <c r="B10" i="2"/>
  <c r="B11" i="2"/>
  <c r="B12" i="2"/>
  <c r="B8" i="2"/>
  <c r="C13" i="2"/>
  <c r="C14" i="2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8" i="1"/>
  <c r="F33" i="2" l="1"/>
  <c r="B14" i="2"/>
  <c r="C15" i="2"/>
  <c r="B13" i="2"/>
  <c r="C16" i="2" l="1"/>
  <c r="B15" i="2"/>
  <c r="B16" i="2" l="1"/>
  <c r="C17" i="2"/>
  <c r="C18" i="2" l="1"/>
  <c r="B17" i="2"/>
  <c r="B18" i="2" l="1"/>
  <c r="C19" i="2"/>
  <c r="C20" i="2" l="1"/>
  <c r="B19" i="2"/>
  <c r="C21" i="2" l="1"/>
  <c r="B20" i="2"/>
  <c r="B21" i="2" l="1"/>
  <c r="C22" i="2"/>
  <c r="B22" i="2" l="1"/>
  <c r="C23" i="2"/>
  <c r="B23" i="2" l="1"/>
  <c r="C24" i="2"/>
  <c r="C25" i="2" l="1"/>
  <c r="B24" i="2"/>
  <c r="C26" i="2" l="1"/>
  <c r="B25" i="2"/>
  <c r="C27" i="2" l="1"/>
  <c r="B26" i="2"/>
  <c r="B27" i="2" l="1"/>
  <c r="C28" i="2"/>
  <c r="B28" i="2" l="1"/>
  <c r="C29" i="2"/>
  <c r="B29" i="2" s="1"/>
  <c r="F41" i="1"/>
</calcChain>
</file>

<file path=xl/sharedStrings.xml><?xml version="1.0" encoding="utf-8"?>
<sst xmlns="http://schemas.openxmlformats.org/spreadsheetml/2006/main" count="32" uniqueCount="21">
  <si>
    <t>December 2019 Staten Island Ferry Ridership</t>
  </si>
  <si>
    <t>Day</t>
  </si>
  <si>
    <t>Date</t>
  </si>
  <si>
    <t>WHT</t>
  </si>
  <si>
    <t>STG</t>
  </si>
  <si>
    <t>Combined Total</t>
  </si>
  <si>
    <t>Difference</t>
  </si>
  <si>
    <t>December 2019 : Countwise</t>
  </si>
  <si>
    <t>TOTAL:</t>
  </si>
  <si>
    <t>December 2019 - Staten Island Ferry Ridership Totals</t>
  </si>
  <si>
    <t>December 2019: WEEKDAY TOTALS - COUNTWISE</t>
  </si>
  <si>
    <t>Total Weekday Pax Count December 2019:</t>
  </si>
  <si>
    <t>Average Passengers/Weekday:</t>
  </si>
  <si>
    <t>Totals:</t>
  </si>
  <si>
    <t>December 2019: WEEKEND TOTALS - COUNTWISE</t>
  </si>
  <si>
    <t>TOTALS:</t>
  </si>
  <si>
    <t>Total Weekend Pax Count December 2019:</t>
  </si>
  <si>
    <t>Average Saturday Passengers:</t>
  </si>
  <si>
    <t>Average Sunday Passengers:</t>
  </si>
  <si>
    <t>COUNTWISE TOTAL:</t>
  </si>
  <si>
    <t>*Three year averages were used to calculate this months ridership due to technical difficulties with the Countwise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</si>
</sst>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/>
    <xf numFmtId="0" fontId="1" fillId="0" borderId="0" xfId="0" applyFont="1"/>
    <xf numFmtId="0" fontId="0" fillId="5" borderId="0" xfId="0" applyFill="1"/>
    <xf numFmtId="14" fontId="4" fillId="0" borderId="1" xfId="0" applyNumberFormat="1" applyFont="1" applyFill="1" applyBorder="1" applyAlignment="1">
      <alignment horizontal="center"/>
    </xf>
    <xf numFmtId="14" fontId="4" fillId="0" borderId="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14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0" xfId="0" applyFont="1"/>
    <xf numFmtId="0" fontId="6" fillId="7" borderId="15" xfId="0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center"/>
    </xf>
    <xf numFmtId="3" fontId="6" fillId="7" borderId="17" xfId="1" applyNumberFormat="1" applyFont="1" applyFill="1" applyBorder="1" applyAlignment="1">
      <alignment horizontal="center"/>
    </xf>
    <xf numFmtId="0" fontId="6" fillId="0" borderId="10" xfId="0" applyFont="1" applyBorder="1"/>
    <xf numFmtId="37" fontId="6" fillId="7" borderId="10" xfId="0" applyNumberFormat="1" applyFont="1" applyFill="1" applyBorder="1" applyAlignment="1">
      <alignment horizontal="center"/>
    </xf>
    <xf numFmtId="0" fontId="6" fillId="0" borderId="0" xfId="0" applyFont="1" applyAlignment="1"/>
    <xf numFmtId="0" fontId="7" fillId="0" borderId="24" xfId="0" applyFont="1" applyBorder="1" applyAlignment="1">
      <alignment horizontal="center"/>
    </xf>
    <xf numFmtId="14" fontId="7" fillId="0" borderId="20" xfId="0" applyNumberFormat="1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4" fontId="7" fillId="0" borderId="2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4" fontId="6" fillId="6" borderId="15" xfId="0" applyNumberFormat="1" applyFont="1" applyFill="1" applyBorder="1" applyAlignment="1">
      <alignment horizontal="center"/>
    </xf>
    <xf numFmtId="37" fontId="6" fillId="6" borderId="16" xfId="1" applyNumberFormat="1" applyFont="1" applyFill="1" applyBorder="1" applyAlignment="1">
      <alignment horizontal="center"/>
    </xf>
    <xf numFmtId="37" fontId="6" fillId="6" borderId="17" xfId="1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14" fontId="8" fillId="0" borderId="0" xfId="0" applyNumberFormat="1" applyFont="1"/>
    <xf numFmtId="37" fontId="6" fillId="3" borderId="10" xfId="1" applyNumberFormat="1" applyFont="1" applyFill="1" applyBorder="1" applyAlignment="1">
      <alignment horizontal="right"/>
    </xf>
    <xf numFmtId="14" fontId="7" fillId="5" borderId="0" xfId="0" applyNumberFormat="1" applyFont="1" applyFill="1" applyBorder="1" applyAlignment="1">
      <alignment horizontal="right"/>
    </xf>
    <xf numFmtId="1" fontId="6" fillId="5" borderId="0" xfId="0" applyNumberFormat="1" applyFont="1" applyFill="1" applyBorder="1" applyAlignment="1">
      <alignment horizontal="center"/>
    </xf>
    <xf numFmtId="0" fontId="7" fillId="0" borderId="0" xfId="0" applyFont="1"/>
    <xf numFmtId="0" fontId="6" fillId="6" borderId="15" xfId="0" applyFont="1" applyFill="1" applyBorder="1" applyAlignment="1">
      <alignment horizontal="center"/>
    </xf>
    <xf numFmtId="3" fontId="6" fillId="6" borderId="16" xfId="1" applyNumberFormat="1" applyFont="1" applyFill="1" applyBorder="1" applyAlignment="1">
      <alignment horizontal="center"/>
    </xf>
    <xf numFmtId="3" fontId="6" fillId="6" borderId="17" xfId="1" applyNumberFormat="1" applyFont="1" applyFill="1" applyBorder="1" applyAlignment="1">
      <alignment horizontal="center"/>
    </xf>
    <xf numFmtId="37" fontId="6" fillId="6" borderId="10" xfId="1" applyNumberFormat="1" applyFont="1" applyFill="1" applyBorder="1"/>
    <xf numFmtId="0" fontId="6" fillId="0" borderId="0" xfId="0" applyFont="1"/>
    <xf numFmtId="37" fontId="6" fillId="0" borderId="0" xfId="1" applyNumberFormat="1" applyFont="1"/>
    <xf numFmtId="37" fontId="6" fillId="6" borderId="10" xfId="1" applyNumberFormat="1" applyFont="1" applyFill="1" applyBorder="1" applyAlignment="1"/>
    <xf numFmtId="37" fontId="6" fillId="6" borderId="26" xfId="1" applyNumberFormat="1" applyFont="1" applyFill="1" applyBorder="1" applyAlignment="1"/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right"/>
    </xf>
    <xf numFmtId="14" fontId="6" fillId="3" borderId="9" xfId="0" applyNumberFormat="1" applyFont="1" applyFill="1" applyBorder="1" applyAlignment="1">
      <alignment horizontal="righ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right"/>
    </xf>
    <xf numFmtId="0" fontId="6" fillId="6" borderId="9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</xdr:col>
      <xdr:colOff>245808</xdr:colOff>
      <xdr:row>2</xdr:row>
      <xdr:rowOff>155868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731583" cy="451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66675</xdr:rowOff>
    </xdr:from>
    <xdr:to>
      <xdr:col>1</xdr:col>
      <xdr:colOff>448190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66675"/>
          <a:ext cx="89586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tabSelected="1" topLeftCell="A28" workbookViewId="0">
      <selection activeCell="J39" sqref="J39"/>
    </sheetView>
  </sheetViews>
  <sheetFormatPr defaultRowHeight="15" x14ac:dyDescent="0.25"/>
  <cols>
    <col min="2" max="2" width="9.42578125" customWidth="1"/>
    <col min="3" max="3" width="15.140625" customWidth="1"/>
    <col min="4" max="4" width="14.85546875" bestFit="1" customWidth="1"/>
    <col min="5" max="5" width="15.42578125" customWidth="1"/>
    <col min="6" max="6" width="16.5703125" customWidth="1"/>
    <col min="7" max="7" width="12" hidden="1" customWidth="1"/>
  </cols>
  <sheetData>
    <row r="2" spans="2:7" x14ac:dyDescent="0.25">
      <c r="C2" s="53" t="s">
        <v>0</v>
      </c>
      <c r="D2" s="53"/>
      <c r="E2" s="53"/>
      <c r="F2" s="53"/>
      <c r="G2" s="53"/>
    </row>
    <row r="4" spans="2:7" ht="15.75" thickBot="1" x14ac:dyDescent="0.3"/>
    <row r="5" spans="2:7" ht="15.75" thickBot="1" x14ac:dyDescent="0.3">
      <c r="B5" s="62" t="s">
        <v>7</v>
      </c>
      <c r="C5" s="63"/>
      <c r="D5" s="63"/>
      <c r="E5" s="63"/>
      <c r="F5" s="63"/>
      <c r="G5" s="64"/>
    </row>
    <row r="6" spans="2:7" x14ac:dyDescent="0.25">
      <c r="B6" s="54" t="s">
        <v>1</v>
      </c>
      <c r="C6" s="56" t="s">
        <v>2</v>
      </c>
      <c r="D6" s="56" t="s">
        <v>3</v>
      </c>
      <c r="E6" s="56" t="s">
        <v>4</v>
      </c>
      <c r="F6" s="58" t="s">
        <v>5</v>
      </c>
      <c r="G6" s="60" t="s">
        <v>6</v>
      </c>
    </row>
    <row r="7" spans="2:7" ht="15.75" thickBot="1" x14ac:dyDescent="0.3">
      <c r="B7" s="55"/>
      <c r="C7" s="57"/>
      <c r="D7" s="57"/>
      <c r="E7" s="57"/>
      <c r="F7" s="59"/>
      <c r="G7" s="61"/>
    </row>
    <row r="8" spans="2:7" x14ac:dyDescent="0.25">
      <c r="B8" s="6" t="str">
        <f>CHOOSE(WEEKDAY(C8),"SUN","MON","TUE","WED","THU","FRI","SAT")</f>
        <v>SUN</v>
      </c>
      <c r="C8" s="7">
        <v>43800</v>
      </c>
      <c r="D8" s="8">
        <v>20103</v>
      </c>
      <c r="E8" s="8">
        <v>16261</v>
      </c>
      <c r="F8" s="8">
        <f>SUM(D8:E8)</f>
        <v>36364</v>
      </c>
      <c r="G8" s="9"/>
    </row>
    <row r="9" spans="2:7" x14ac:dyDescent="0.25">
      <c r="B9" s="10" t="str">
        <f t="shared" ref="B9:B38" si="0">CHOOSE(WEEKDAY(C9),"SUN","MON","TUE","WED","THU","FRI","SAT")</f>
        <v>MON</v>
      </c>
      <c r="C9" s="11">
        <v>43801</v>
      </c>
      <c r="D9" s="12">
        <v>39763</v>
      </c>
      <c r="E9" s="12">
        <v>35964</v>
      </c>
      <c r="F9" s="8">
        <f t="shared" ref="F9:F38" si="1">SUM(D9:E9)</f>
        <v>75727</v>
      </c>
      <c r="G9" s="13"/>
    </row>
    <row r="10" spans="2:7" x14ac:dyDescent="0.25">
      <c r="B10" s="10" t="str">
        <f t="shared" si="0"/>
        <v>TUE</v>
      </c>
      <c r="C10" s="11">
        <v>43802</v>
      </c>
      <c r="D10" s="12">
        <v>37586</v>
      </c>
      <c r="E10" s="12">
        <v>34169</v>
      </c>
      <c r="F10" s="8">
        <f t="shared" si="1"/>
        <v>71755</v>
      </c>
      <c r="G10" s="13"/>
    </row>
    <row r="11" spans="2:7" x14ac:dyDescent="0.25">
      <c r="B11" s="10" t="str">
        <f t="shared" si="0"/>
        <v>WED</v>
      </c>
      <c r="C11" s="11">
        <v>43803</v>
      </c>
      <c r="D11" s="12">
        <v>36675</v>
      </c>
      <c r="E11" s="12">
        <v>33582</v>
      </c>
      <c r="F11" s="8">
        <f t="shared" si="1"/>
        <v>70257</v>
      </c>
      <c r="G11" s="13"/>
    </row>
    <row r="12" spans="2:7" x14ac:dyDescent="0.25">
      <c r="B12" s="10" t="str">
        <f t="shared" si="0"/>
        <v>THU</v>
      </c>
      <c r="C12" s="11">
        <v>43804</v>
      </c>
      <c r="D12" s="12">
        <v>38201</v>
      </c>
      <c r="E12" s="12">
        <v>35295</v>
      </c>
      <c r="F12" s="8">
        <f t="shared" si="1"/>
        <v>73496</v>
      </c>
      <c r="G12" s="13"/>
    </row>
    <row r="13" spans="2:7" x14ac:dyDescent="0.25">
      <c r="B13" s="10" t="str">
        <f t="shared" si="0"/>
        <v>FRI</v>
      </c>
      <c r="C13" s="11">
        <v>43805</v>
      </c>
      <c r="D13" s="12">
        <v>38495</v>
      </c>
      <c r="E13" s="12">
        <v>36234</v>
      </c>
      <c r="F13" s="8">
        <f t="shared" si="1"/>
        <v>74729</v>
      </c>
      <c r="G13" s="13"/>
    </row>
    <row r="14" spans="2:7" x14ac:dyDescent="0.25">
      <c r="B14" s="10" t="str">
        <f t="shared" si="0"/>
        <v>SAT</v>
      </c>
      <c r="C14" s="11">
        <v>43806</v>
      </c>
      <c r="D14" s="12">
        <v>25193</v>
      </c>
      <c r="E14" s="12">
        <v>22133</v>
      </c>
      <c r="F14" s="8">
        <f t="shared" si="1"/>
        <v>47326</v>
      </c>
      <c r="G14" s="13"/>
    </row>
    <row r="15" spans="2:7" x14ac:dyDescent="0.25">
      <c r="B15" s="10" t="str">
        <f t="shared" si="0"/>
        <v>SUN</v>
      </c>
      <c r="C15" s="11">
        <v>43807</v>
      </c>
      <c r="D15" s="12">
        <v>19838</v>
      </c>
      <c r="E15" s="12">
        <v>16470</v>
      </c>
      <c r="F15" s="8">
        <f t="shared" si="1"/>
        <v>36308</v>
      </c>
      <c r="G15" s="13"/>
    </row>
    <row r="16" spans="2:7" x14ac:dyDescent="0.25">
      <c r="B16" s="10" t="str">
        <f t="shared" si="0"/>
        <v>MON</v>
      </c>
      <c r="C16" s="11">
        <v>43808</v>
      </c>
      <c r="D16" s="12">
        <v>36441</v>
      </c>
      <c r="E16" s="12">
        <v>33201</v>
      </c>
      <c r="F16" s="8">
        <f t="shared" si="1"/>
        <v>69642</v>
      </c>
      <c r="G16" s="13"/>
    </row>
    <row r="17" spans="2:7" x14ac:dyDescent="0.25">
      <c r="B17" s="10" t="str">
        <f t="shared" si="0"/>
        <v>TUE</v>
      </c>
      <c r="C17" s="11">
        <v>43809</v>
      </c>
      <c r="D17" s="12">
        <v>36756</v>
      </c>
      <c r="E17" s="12">
        <v>33416</v>
      </c>
      <c r="F17" s="8">
        <f t="shared" si="1"/>
        <v>70172</v>
      </c>
      <c r="G17" s="13"/>
    </row>
    <row r="18" spans="2:7" x14ac:dyDescent="0.25">
      <c r="B18" s="10" t="str">
        <f t="shared" si="0"/>
        <v>WED</v>
      </c>
      <c r="C18" s="11">
        <v>43810</v>
      </c>
      <c r="D18" s="12">
        <v>36236</v>
      </c>
      <c r="E18" s="12">
        <v>33025</v>
      </c>
      <c r="F18" s="8">
        <f t="shared" si="1"/>
        <v>69261</v>
      </c>
      <c r="G18" s="13"/>
    </row>
    <row r="19" spans="2:7" x14ac:dyDescent="0.25">
      <c r="B19" s="10" t="str">
        <f t="shared" si="0"/>
        <v>THU</v>
      </c>
      <c r="C19" s="11">
        <v>43811</v>
      </c>
      <c r="D19" s="12">
        <v>34834</v>
      </c>
      <c r="E19" s="12">
        <v>31855</v>
      </c>
      <c r="F19" s="8">
        <f t="shared" si="1"/>
        <v>66689</v>
      </c>
      <c r="G19" s="13"/>
    </row>
    <row r="20" spans="2:7" x14ac:dyDescent="0.25">
      <c r="B20" s="10" t="str">
        <f t="shared" si="0"/>
        <v>FRI</v>
      </c>
      <c r="C20" s="11">
        <v>43812</v>
      </c>
      <c r="D20" s="12">
        <v>35348</v>
      </c>
      <c r="E20" s="12">
        <v>32650</v>
      </c>
      <c r="F20" s="8">
        <f t="shared" si="1"/>
        <v>67998</v>
      </c>
      <c r="G20" s="13"/>
    </row>
    <row r="21" spans="2:7" x14ac:dyDescent="0.25">
      <c r="B21" s="10" t="str">
        <f t="shared" si="0"/>
        <v>SAT</v>
      </c>
      <c r="C21" s="11">
        <v>43813</v>
      </c>
      <c r="D21" s="12">
        <v>23033</v>
      </c>
      <c r="E21" s="12">
        <v>20227</v>
      </c>
      <c r="F21" s="8">
        <f t="shared" si="1"/>
        <v>43260</v>
      </c>
      <c r="G21" s="13"/>
    </row>
    <row r="22" spans="2:7" x14ac:dyDescent="0.25">
      <c r="B22" s="10" t="str">
        <f t="shared" si="0"/>
        <v>SUN</v>
      </c>
      <c r="C22" s="11">
        <v>43814</v>
      </c>
      <c r="D22" s="12">
        <v>18208</v>
      </c>
      <c r="E22" s="12">
        <v>15146</v>
      </c>
      <c r="F22" s="8">
        <f t="shared" si="1"/>
        <v>33354</v>
      </c>
      <c r="G22" s="13"/>
    </row>
    <row r="23" spans="2:7" x14ac:dyDescent="0.25">
      <c r="B23" s="10" t="str">
        <f t="shared" si="0"/>
        <v>MON</v>
      </c>
      <c r="C23" s="11">
        <v>43815</v>
      </c>
      <c r="D23" s="12">
        <v>44481</v>
      </c>
      <c r="E23" s="12">
        <v>34405</v>
      </c>
      <c r="F23" s="8">
        <f t="shared" si="1"/>
        <v>78886</v>
      </c>
      <c r="G23" s="13"/>
    </row>
    <row r="24" spans="2:7" x14ac:dyDescent="0.25">
      <c r="B24" s="10" t="str">
        <f t="shared" si="0"/>
        <v>TUE</v>
      </c>
      <c r="C24" s="11">
        <v>43816</v>
      </c>
      <c r="D24" s="12">
        <v>38459</v>
      </c>
      <c r="E24" s="12">
        <v>34729</v>
      </c>
      <c r="F24" s="8">
        <f t="shared" si="1"/>
        <v>73188</v>
      </c>
      <c r="G24" s="13"/>
    </row>
    <row r="25" spans="2:7" x14ac:dyDescent="0.25">
      <c r="B25" s="10" t="str">
        <f t="shared" si="0"/>
        <v>WED</v>
      </c>
      <c r="C25" s="11">
        <v>43817</v>
      </c>
      <c r="D25" s="12">
        <v>36791</v>
      </c>
      <c r="E25" s="12">
        <v>34392</v>
      </c>
      <c r="F25" s="8">
        <f t="shared" si="1"/>
        <v>71183</v>
      </c>
      <c r="G25" s="13"/>
    </row>
    <row r="26" spans="2:7" x14ac:dyDescent="0.25">
      <c r="B26" s="10" t="str">
        <f t="shared" si="0"/>
        <v>THU</v>
      </c>
      <c r="C26" s="11">
        <v>43818</v>
      </c>
      <c r="D26" s="12">
        <v>36338</v>
      </c>
      <c r="E26" s="12">
        <v>33959</v>
      </c>
      <c r="F26" s="8">
        <f t="shared" si="1"/>
        <v>70297</v>
      </c>
      <c r="G26" s="13"/>
    </row>
    <row r="27" spans="2:7" x14ac:dyDescent="0.25">
      <c r="B27" s="10" t="str">
        <f t="shared" si="0"/>
        <v>FRI</v>
      </c>
      <c r="C27" s="11">
        <v>43819</v>
      </c>
      <c r="D27" s="12">
        <v>34467</v>
      </c>
      <c r="E27" s="12">
        <v>31980</v>
      </c>
      <c r="F27" s="8">
        <f t="shared" si="1"/>
        <v>66447</v>
      </c>
      <c r="G27" s="13"/>
    </row>
    <row r="28" spans="2:7" x14ac:dyDescent="0.25">
      <c r="B28" s="10" t="str">
        <f t="shared" si="0"/>
        <v>SAT</v>
      </c>
      <c r="C28" s="11">
        <v>43820</v>
      </c>
      <c r="D28" s="12">
        <v>20103</v>
      </c>
      <c r="E28" s="12">
        <v>18806</v>
      </c>
      <c r="F28" s="8">
        <f t="shared" si="1"/>
        <v>38909</v>
      </c>
      <c r="G28" s="13"/>
    </row>
    <row r="29" spans="2:7" x14ac:dyDescent="0.25">
      <c r="B29" s="10" t="str">
        <f t="shared" si="0"/>
        <v>SUN</v>
      </c>
      <c r="C29" s="11">
        <v>43821</v>
      </c>
      <c r="D29" s="12">
        <v>26116</v>
      </c>
      <c r="E29" s="12">
        <v>22179</v>
      </c>
      <c r="F29" s="8">
        <f t="shared" si="1"/>
        <v>48295</v>
      </c>
      <c r="G29" s="13"/>
    </row>
    <row r="30" spans="2:7" x14ac:dyDescent="0.25">
      <c r="B30" s="10" t="str">
        <f t="shared" si="0"/>
        <v>MON</v>
      </c>
      <c r="C30" s="11">
        <v>43822</v>
      </c>
      <c r="D30" s="12">
        <v>30696</v>
      </c>
      <c r="E30" s="12">
        <v>27684</v>
      </c>
      <c r="F30" s="8">
        <f t="shared" si="1"/>
        <v>58380</v>
      </c>
      <c r="G30" s="13"/>
    </row>
    <row r="31" spans="2:7" x14ac:dyDescent="0.25">
      <c r="B31" s="10" t="str">
        <f t="shared" si="0"/>
        <v>TUE</v>
      </c>
      <c r="C31" s="11">
        <v>43823</v>
      </c>
      <c r="D31" s="12">
        <v>38745</v>
      </c>
      <c r="E31" s="12">
        <v>32072</v>
      </c>
      <c r="F31" s="8">
        <f t="shared" si="1"/>
        <v>70817</v>
      </c>
      <c r="G31" s="13"/>
    </row>
    <row r="32" spans="2:7" x14ac:dyDescent="0.25">
      <c r="B32" s="10" t="str">
        <f t="shared" si="0"/>
        <v>WED</v>
      </c>
      <c r="C32" s="11">
        <v>43824</v>
      </c>
      <c r="D32" s="12">
        <v>22815</v>
      </c>
      <c r="E32" s="12">
        <v>19639</v>
      </c>
      <c r="F32" s="8">
        <f t="shared" si="1"/>
        <v>42454</v>
      </c>
      <c r="G32" s="13"/>
    </row>
    <row r="33" spans="2:7" x14ac:dyDescent="0.25">
      <c r="B33" s="10" t="str">
        <f t="shared" si="0"/>
        <v>THU</v>
      </c>
      <c r="C33" s="11">
        <v>43825</v>
      </c>
      <c r="D33" s="12">
        <v>32946</v>
      </c>
      <c r="E33" s="12">
        <v>30618</v>
      </c>
      <c r="F33" s="8">
        <f t="shared" si="1"/>
        <v>63564</v>
      </c>
      <c r="G33" s="13"/>
    </row>
    <row r="34" spans="2:7" x14ac:dyDescent="0.25">
      <c r="B34" s="10" t="str">
        <f t="shared" si="0"/>
        <v>FRI</v>
      </c>
      <c r="C34" s="11">
        <v>43826</v>
      </c>
      <c r="D34" s="12">
        <v>36466</v>
      </c>
      <c r="E34" s="12">
        <v>28695</v>
      </c>
      <c r="F34" s="8">
        <f t="shared" si="1"/>
        <v>65161</v>
      </c>
      <c r="G34" s="13"/>
    </row>
    <row r="35" spans="2:7" x14ac:dyDescent="0.25">
      <c r="B35" s="10" t="str">
        <f t="shared" si="0"/>
        <v>SAT</v>
      </c>
      <c r="C35" s="11">
        <v>43827</v>
      </c>
      <c r="D35" s="12">
        <v>30295</v>
      </c>
      <c r="E35" s="12">
        <v>27651</v>
      </c>
      <c r="F35" s="8">
        <f t="shared" si="1"/>
        <v>57946</v>
      </c>
      <c r="G35" s="13"/>
    </row>
    <row r="36" spans="2:7" x14ac:dyDescent="0.25">
      <c r="B36" s="10" t="str">
        <f t="shared" si="0"/>
        <v>SUN</v>
      </c>
      <c r="C36" s="11">
        <v>43828</v>
      </c>
      <c r="D36" s="12">
        <v>20103</v>
      </c>
      <c r="E36" s="12">
        <v>22188</v>
      </c>
      <c r="F36" s="8">
        <f t="shared" si="1"/>
        <v>42291</v>
      </c>
      <c r="G36" s="13"/>
    </row>
    <row r="37" spans="2:7" x14ac:dyDescent="0.25">
      <c r="B37" s="10" t="str">
        <f t="shared" si="0"/>
        <v>MON</v>
      </c>
      <c r="C37" s="11">
        <v>43829</v>
      </c>
      <c r="D37" s="12">
        <v>35802</v>
      </c>
      <c r="E37" s="12">
        <v>33136</v>
      </c>
      <c r="F37" s="8">
        <f t="shared" si="1"/>
        <v>68938</v>
      </c>
      <c r="G37" s="13"/>
    </row>
    <row r="38" spans="2:7" ht="15.75" thickBot="1" x14ac:dyDescent="0.3">
      <c r="B38" s="14" t="str">
        <f t="shared" si="0"/>
        <v>TUE</v>
      </c>
      <c r="C38" s="15">
        <v>43830</v>
      </c>
      <c r="D38" s="16">
        <v>40828</v>
      </c>
      <c r="E38" s="16">
        <v>35030</v>
      </c>
      <c r="F38" s="17">
        <f t="shared" si="1"/>
        <v>75858</v>
      </c>
      <c r="G38" s="18"/>
    </row>
    <row r="39" spans="2:7" ht="15.75" thickBot="1" x14ac:dyDescent="0.3">
      <c r="B39" s="19"/>
      <c r="C39" s="20" t="s">
        <v>8</v>
      </c>
      <c r="D39" s="21">
        <f>SUM(D8:D38)</f>
        <v>1002161</v>
      </c>
      <c r="E39" s="21">
        <f>SUM(E8:E38)</f>
        <v>896791</v>
      </c>
      <c r="F39" s="22">
        <f>SUM(F8:F38)</f>
        <v>1898952</v>
      </c>
      <c r="G39" s="23"/>
    </row>
    <row r="40" spans="2:7" ht="15.75" thickBot="1" x14ac:dyDescent="0.3">
      <c r="B40" s="19"/>
      <c r="C40" s="19"/>
      <c r="D40" s="19"/>
      <c r="E40" s="19"/>
      <c r="F40" s="19"/>
      <c r="G40" s="19"/>
    </row>
    <row r="41" spans="2:7" ht="15.75" thickBot="1" x14ac:dyDescent="0.3">
      <c r="B41" s="19"/>
      <c r="C41" s="50" t="s">
        <v>19</v>
      </c>
      <c r="D41" s="51"/>
      <c r="E41" s="51"/>
      <c r="F41" s="24">
        <f>F39</f>
        <v>1898952</v>
      </c>
      <c r="G41" s="19"/>
    </row>
    <row r="44" spans="2:7" ht="27" customHeight="1" x14ac:dyDescent="0.25">
      <c r="B44" s="52" t="s">
        <v>20</v>
      </c>
      <c r="C44" s="52"/>
      <c r="D44" s="52"/>
      <c r="E44" s="52"/>
    </row>
    <row r="45" spans="2:7" ht="19.5" customHeight="1" x14ac:dyDescent="0.25">
      <c r="B45" s="52"/>
      <c r="C45" s="52"/>
      <c r="D45" s="52"/>
      <c r="E45" s="52"/>
    </row>
  </sheetData>
  <mergeCells count="10">
    <mergeCell ref="C41:E41"/>
    <mergeCell ref="B44:E45"/>
    <mergeCell ref="C2:G2"/>
    <mergeCell ref="B6:B7"/>
    <mergeCell ref="C6:C7"/>
    <mergeCell ref="D6:D7"/>
    <mergeCell ref="E6:E7"/>
    <mergeCell ref="F6:F7"/>
    <mergeCell ref="G6:G7"/>
    <mergeCell ref="B5:G5"/>
  </mergeCells>
  <pageMargins left="0.7" right="0.7" top="0.75" bottom="0.75" header="0.3" footer="0.3"/>
  <ignoredErrors>
    <ignoredError sqref="F8:F3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6"/>
  <sheetViews>
    <sheetView topLeftCell="A43" workbookViewId="0">
      <selection activeCell="B57" sqref="B57"/>
    </sheetView>
  </sheetViews>
  <sheetFormatPr defaultRowHeight="15" x14ac:dyDescent="0.25"/>
  <cols>
    <col min="3" max="3" width="13.140625" customWidth="1"/>
    <col min="4" max="5" width="11.7109375" customWidth="1"/>
    <col min="6" max="6" width="12.42578125" customWidth="1"/>
    <col min="7" max="7" width="12.7109375" hidden="1" customWidth="1"/>
  </cols>
  <sheetData>
    <row r="2" spans="2:8" x14ac:dyDescent="0.25">
      <c r="C2" s="25" t="s">
        <v>9</v>
      </c>
      <c r="D2" s="1"/>
      <c r="E2" s="1"/>
      <c r="F2" s="1"/>
      <c r="G2" s="1"/>
      <c r="H2" s="2"/>
    </row>
    <row r="4" spans="2:8" ht="15.75" thickBot="1" x14ac:dyDescent="0.3"/>
    <row r="5" spans="2:8" ht="15.75" thickBot="1" x14ac:dyDescent="0.3">
      <c r="B5" s="62" t="s">
        <v>10</v>
      </c>
      <c r="C5" s="63"/>
      <c r="D5" s="63"/>
      <c r="E5" s="63"/>
      <c r="F5" s="63"/>
      <c r="G5" s="64"/>
    </row>
    <row r="6" spans="2:8" x14ac:dyDescent="0.25">
      <c r="B6" s="78" t="s">
        <v>1</v>
      </c>
      <c r="C6" s="80" t="s">
        <v>2</v>
      </c>
      <c r="D6" s="56" t="s">
        <v>3</v>
      </c>
      <c r="E6" s="56" t="s">
        <v>4</v>
      </c>
      <c r="F6" s="85" t="s">
        <v>5</v>
      </c>
      <c r="G6" s="65"/>
    </row>
    <row r="7" spans="2:8" x14ac:dyDescent="0.25">
      <c r="B7" s="79"/>
      <c r="C7" s="81"/>
      <c r="D7" s="82"/>
      <c r="E7" s="82"/>
      <c r="F7" s="86"/>
      <c r="G7" s="66"/>
    </row>
    <row r="8" spans="2:8" x14ac:dyDescent="0.25">
      <c r="B8" s="26" t="str">
        <f>CHOOSE(WEEKDAY(C8),"SUN","MON","TUE","WED","THU","FRI","SAT")</f>
        <v>MON</v>
      </c>
      <c r="C8" s="27">
        <v>43801</v>
      </c>
      <c r="D8" s="12">
        <v>39763</v>
      </c>
      <c r="E8" s="12">
        <v>35964</v>
      </c>
      <c r="F8" s="12">
        <f>SUM(D8:E8)</f>
        <v>75727</v>
      </c>
      <c r="G8" s="13"/>
    </row>
    <row r="9" spans="2:8" x14ac:dyDescent="0.25">
      <c r="B9" s="26" t="str">
        <f t="shared" ref="B9:B29" si="0">CHOOSE(WEEKDAY(C9),"SUN","MON","TUE","WED","THU","FRI","SAT")</f>
        <v>TUE</v>
      </c>
      <c r="C9" s="27">
        <v>43802</v>
      </c>
      <c r="D9" s="12">
        <v>37586</v>
      </c>
      <c r="E9" s="12">
        <v>34169</v>
      </c>
      <c r="F9" s="12">
        <f t="shared" ref="F9:F29" si="1">SUM(D9:E9)</f>
        <v>71755</v>
      </c>
      <c r="G9" s="13"/>
    </row>
    <row r="10" spans="2:8" x14ac:dyDescent="0.25">
      <c r="B10" s="26" t="str">
        <f t="shared" si="0"/>
        <v>WED</v>
      </c>
      <c r="C10" s="27">
        <v>43803</v>
      </c>
      <c r="D10" s="12">
        <v>36675</v>
      </c>
      <c r="E10" s="12">
        <v>33582</v>
      </c>
      <c r="F10" s="12">
        <f>SUM(D10:E10)</f>
        <v>70257</v>
      </c>
      <c r="G10" s="13"/>
    </row>
    <row r="11" spans="2:8" x14ac:dyDescent="0.25">
      <c r="B11" s="26" t="str">
        <f t="shared" si="0"/>
        <v>THU</v>
      </c>
      <c r="C11" s="27">
        <v>43804</v>
      </c>
      <c r="D11" s="12">
        <v>38201</v>
      </c>
      <c r="E11" s="12">
        <v>35295</v>
      </c>
      <c r="F11" s="12">
        <f t="shared" si="1"/>
        <v>73496</v>
      </c>
      <c r="G11" s="13"/>
    </row>
    <row r="12" spans="2:8" x14ac:dyDescent="0.25">
      <c r="B12" s="26" t="str">
        <f t="shared" si="0"/>
        <v>FRI</v>
      </c>
      <c r="C12" s="27">
        <v>43805</v>
      </c>
      <c r="D12" s="12">
        <v>38495</v>
      </c>
      <c r="E12" s="12">
        <v>36234</v>
      </c>
      <c r="F12" s="12">
        <f t="shared" si="1"/>
        <v>74729</v>
      </c>
      <c r="G12" s="13"/>
    </row>
    <row r="13" spans="2:8" x14ac:dyDescent="0.25">
      <c r="B13" s="26" t="str">
        <f t="shared" si="0"/>
        <v>MON</v>
      </c>
      <c r="C13" s="27">
        <f>C12+3</f>
        <v>43808</v>
      </c>
      <c r="D13" s="12">
        <v>36441</v>
      </c>
      <c r="E13" s="12">
        <v>33201</v>
      </c>
      <c r="F13" s="12">
        <f t="shared" si="1"/>
        <v>69642</v>
      </c>
      <c r="G13" s="13"/>
    </row>
    <row r="14" spans="2:8" x14ac:dyDescent="0.25">
      <c r="B14" s="26" t="str">
        <f t="shared" si="0"/>
        <v>TUE</v>
      </c>
      <c r="C14" s="27">
        <f>C13+1</f>
        <v>43809</v>
      </c>
      <c r="D14" s="12">
        <v>36756</v>
      </c>
      <c r="E14" s="12">
        <v>33416</v>
      </c>
      <c r="F14" s="12">
        <f t="shared" si="1"/>
        <v>70172</v>
      </c>
      <c r="G14" s="13"/>
    </row>
    <row r="15" spans="2:8" x14ac:dyDescent="0.25">
      <c r="B15" s="26" t="str">
        <f t="shared" si="0"/>
        <v>WED</v>
      </c>
      <c r="C15" s="27">
        <f t="shared" ref="C15:C17" si="2">C14+1</f>
        <v>43810</v>
      </c>
      <c r="D15" s="12">
        <v>36236</v>
      </c>
      <c r="E15" s="12">
        <v>33025</v>
      </c>
      <c r="F15" s="12">
        <f t="shared" si="1"/>
        <v>69261</v>
      </c>
      <c r="G15" s="13"/>
    </row>
    <row r="16" spans="2:8" x14ac:dyDescent="0.25">
      <c r="B16" s="26" t="str">
        <f t="shared" si="0"/>
        <v>THU</v>
      </c>
      <c r="C16" s="27">
        <f t="shared" si="2"/>
        <v>43811</v>
      </c>
      <c r="D16" s="12">
        <v>34834</v>
      </c>
      <c r="E16" s="12">
        <v>31855</v>
      </c>
      <c r="F16" s="12">
        <f t="shared" si="1"/>
        <v>66689</v>
      </c>
      <c r="G16" s="13"/>
    </row>
    <row r="17" spans="2:7" x14ac:dyDescent="0.25">
      <c r="B17" s="26" t="str">
        <f t="shared" si="0"/>
        <v>FRI</v>
      </c>
      <c r="C17" s="27">
        <f t="shared" si="2"/>
        <v>43812</v>
      </c>
      <c r="D17" s="12">
        <v>35348</v>
      </c>
      <c r="E17" s="12">
        <v>32650</v>
      </c>
      <c r="F17" s="12">
        <f t="shared" si="1"/>
        <v>67998</v>
      </c>
      <c r="G17" s="13"/>
    </row>
    <row r="18" spans="2:7" x14ac:dyDescent="0.25">
      <c r="B18" s="26" t="str">
        <f t="shared" si="0"/>
        <v>MON</v>
      </c>
      <c r="C18" s="27">
        <f>C17+3</f>
        <v>43815</v>
      </c>
      <c r="D18" s="12">
        <v>44481</v>
      </c>
      <c r="E18" s="12">
        <v>34405</v>
      </c>
      <c r="F18" s="12">
        <f t="shared" si="1"/>
        <v>78886</v>
      </c>
      <c r="G18" s="13"/>
    </row>
    <row r="19" spans="2:7" x14ac:dyDescent="0.25">
      <c r="B19" s="26" t="str">
        <f t="shared" si="0"/>
        <v>TUE</v>
      </c>
      <c r="C19" s="27">
        <f>C18+1</f>
        <v>43816</v>
      </c>
      <c r="D19" s="12">
        <v>38459</v>
      </c>
      <c r="E19" s="12">
        <v>34729</v>
      </c>
      <c r="F19" s="12">
        <f t="shared" si="1"/>
        <v>73188</v>
      </c>
      <c r="G19" s="13"/>
    </row>
    <row r="20" spans="2:7" x14ac:dyDescent="0.25">
      <c r="B20" s="26" t="str">
        <f t="shared" si="0"/>
        <v>WED</v>
      </c>
      <c r="C20" s="27">
        <f t="shared" ref="C20:C22" si="3">C19+1</f>
        <v>43817</v>
      </c>
      <c r="D20" s="12">
        <v>36791</v>
      </c>
      <c r="E20" s="12">
        <v>34392</v>
      </c>
      <c r="F20" s="12">
        <f t="shared" si="1"/>
        <v>71183</v>
      </c>
      <c r="G20" s="13"/>
    </row>
    <row r="21" spans="2:7" x14ac:dyDescent="0.25">
      <c r="B21" s="26" t="str">
        <f t="shared" si="0"/>
        <v>THU</v>
      </c>
      <c r="C21" s="27">
        <f t="shared" si="3"/>
        <v>43818</v>
      </c>
      <c r="D21" s="12">
        <v>36338</v>
      </c>
      <c r="E21" s="12">
        <v>33959</v>
      </c>
      <c r="F21" s="12">
        <f t="shared" si="1"/>
        <v>70297</v>
      </c>
      <c r="G21" s="13"/>
    </row>
    <row r="22" spans="2:7" x14ac:dyDescent="0.25">
      <c r="B22" s="26" t="str">
        <f t="shared" si="0"/>
        <v>FRI</v>
      </c>
      <c r="C22" s="27">
        <f t="shared" si="3"/>
        <v>43819</v>
      </c>
      <c r="D22" s="12">
        <v>34467</v>
      </c>
      <c r="E22" s="12">
        <v>31980</v>
      </c>
      <c r="F22" s="12">
        <f t="shared" si="1"/>
        <v>66447</v>
      </c>
      <c r="G22" s="13"/>
    </row>
    <row r="23" spans="2:7" x14ac:dyDescent="0.25">
      <c r="B23" s="26" t="str">
        <f t="shared" si="0"/>
        <v>MON</v>
      </c>
      <c r="C23" s="27">
        <f>C22+3</f>
        <v>43822</v>
      </c>
      <c r="D23" s="12">
        <v>30696</v>
      </c>
      <c r="E23" s="12">
        <v>27684</v>
      </c>
      <c r="F23" s="12">
        <f t="shared" si="1"/>
        <v>58380</v>
      </c>
      <c r="G23" s="13"/>
    </row>
    <row r="24" spans="2:7" x14ac:dyDescent="0.25">
      <c r="B24" s="26" t="str">
        <f t="shared" si="0"/>
        <v>TUE</v>
      </c>
      <c r="C24" s="27">
        <f>C23+1</f>
        <v>43823</v>
      </c>
      <c r="D24" s="12">
        <v>38745</v>
      </c>
      <c r="E24" s="12">
        <v>32072</v>
      </c>
      <c r="F24" s="12">
        <f t="shared" si="1"/>
        <v>70817</v>
      </c>
      <c r="G24" s="13"/>
    </row>
    <row r="25" spans="2:7" x14ac:dyDescent="0.25">
      <c r="B25" s="26" t="str">
        <f t="shared" si="0"/>
        <v>WED</v>
      </c>
      <c r="C25" s="27">
        <f t="shared" ref="C25:C27" si="4">C24+1</f>
        <v>43824</v>
      </c>
      <c r="D25" s="12">
        <v>22815</v>
      </c>
      <c r="E25" s="12">
        <v>19639</v>
      </c>
      <c r="F25" s="12">
        <f t="shared" si="1"/>
        <v>42454</v>
      </c>
      <c r="G25" s="13"/>
    </row>
    <row r="26" spans="2:7" x14ac:dyDescent="0.25">
      <c r="B26" s="26" t="str">
        <f t="shared" si="0"/>
        <v>THU</v>
      </c>
      <c r="C26" s="27">
        <f t="shared" si="4"/>
        <v>43825</v>
      </c>
      <c r="D26" s="12">
        <v>32946</v>
      </c>
      <c r="E26" s="12">
        <v>30618</v>
      </c>
      <c r="F26" s="12">
        <f t="shared" si="1"/>
        <v>63564</v>
      </c>
      <c r="G26" s="13"/>
    </row>
    <row r="27" spans="2:7" x14ac:dyDescent="0.25">
      <c r="B27" s="26" t="str">
        <f t="shared" si="0"/>
        <v>FRI</v>
      </c>
      <c r="C27" s="27">
        <f t="shared" si="4"/>
        <v>43826</v>
      </c>
      <c r="D27" s="12">
        <v>36466</v>
      </c>
      <c r="E27" s="12">
        <v>28695</v>
      </c>
      <c r="F27" s="12">
        <f t="shared" si="1"/>
        <v>65161</v>
      </c>
      <c r="G27" s="13"/>
    </row>
    <row r="28" spans="2:7" x14ac:dyDescent="0.25">
      <c r="B28" s="26" t="str">
        <f>CHOOSE(WEEKDAY(C28),"SUN","MON","TUE","WED","THU","FRI","SAT")</f>
        <v>MON</v>
      </c>
      <c r="C28" s="27">
        <f>C27+3</f>
        <v>43829</v>
      </c>
      <c r="D28" s="12">
        <v>35802</v>
      </c>
      <c r="E28" s="12">
        <v>33136</v>
      </c>
      <c r="F28" s="12">
        <f t="shared" si="1"/>
        <v>68938</v>
      </c>
      <c r="G28" s="13"/>
    </row>
    <row r="29" spans="2:7" ht="15.75" thickBot="1" x14ac:dyDescent="0.3">
      <c r="B29" s="28" t="str">
        <f t="shared" si="0"/>
        <v>TUE</v>
      </c>
      <c r="C29" s="29">
        <f>C28+1</f>
        <v>43830</v>
      </c>
      <c r="D29" s="30">
        <v>40828</v>
      </c>
      <c r="E29" s="30">
        <v>35030</v>
      </c>
      <c r="F29" s="30">
        <f t="shared" si="1"/>
        <v>75858</v>
      </c>
      <c r="G29" s="31"/>
    </row>
    <row r="30" spans="2:7" ht="15.75" thickBot="1" x14ac:dyDescent="0.3">
      <c r="B30" s="32"/>
      <c r="C30" s="33" t="s">
        <v>13</v>
      </c>
      <c r="D30" s="34">
        <f>SUM(D8:D29)</f>
        <v>799169</v>
      </c>
      <c r="E30" s="34">
        <f>SUM(E8:E29)</f>
        <v>715730</v>
      </c>
      <c r="F30" s="35">
        <f>SUM(D30:E30)</f>
        <v>1514899</v>
      </c>
      <c r="G30" s="36"/>
    </row>
    <row r="31" spans="2:7" ht="15.75" thickBot="1" x14ac:dyDescent="0.3">
      <c r="B31" s="19"/>
      <c r="C31" s="37"/>
      <c r="D31" s="19"/>
      <c r="E31" s="19"/>
      <c r="F31" s="19"/>
      <c r="G31" s="19"/>
    </row>
    <row r="32" spans="2:7" ht="15.75" thickBot="1" x14ac:dyDescent="0.3">
      <c r="B32" s="76" t="s">
        <v>11</v>
      </c>
      <c r="C32" s="77"/>
      <c r="D32" s="77"/>
      <c r="E32" s="77"/>
      <c r="F32" s="38">
        <f>F30</f>
        <v>1514899</v>
      </c>
      <c r="G32" s="19"/>
    </row>
    <row r="33" spans="1:7" ht="15.75" thickBot="1" x14ac:dyDescent="0.3">
      <c r="B33" s="76" t="s">
        <v>12</v>
      </c>
      <c r="C33" s="77"/>
      <c r="D33" s="77"/>
      <c r="E33" s="77"/>
      <c r="F33" s="38">
        <f>AVERAGE(F8:F29)</f>
        <v>68859.045454545456</v>
      </c>
      <c r="G33" s="19"/>
    </row>
    <row r="34" spans="1:7" ht="15.75" thickBot="1" x14ac:dyDescent="0.3">
      <c r="A34" s="3"/>
      <c r="B34" s="39"/>
      <c r="C34" s="39"/>
      <c r="D34" s="39"/>
      <c r="E34" s="39"/>
      <c r="F34" s="40"/>
      <c r="G34" s="19"/>
    </row>
    <row r="35" spans="1:7" ht="15.75" thickBot="1" x14ac:dyDescent="0.3">
      <c r="B35" s="67" t="s">
        <v>14</v>
      </c>
      <c r="C35" s="68"/>
      <c r="D35" s="68"/>
      <c r="E35" s="68"/>
      <c r="F35" s="69"/>
      <c r="G35" s="19"/>
    </row>
    <row r="36" spans="1:7" x14ac:dyDescent="0.25">
      <c r="B36" s="70" t="s">
        <v>1</v>
      </c>
      <c r="C36" s="72" t="s">
        <v>2</v>
      </c>
      <c r="D36" s="72" t="s">
        <v>3</v>
      </c>
      <c r="E36" s="72" t="s">
        <v>4</v>
      </c>
      <c r="F36" s="74" t="s">
        <v>5</v>
      </c>
      <c r="G36" s="19"/>
    </row>
    <row r="37" spans="1:7" x14ac:dyDescent="0.25">
      <c r="B37" s="71"/>
      <c r="C37" s="73"/>
      <c r="D37" s="73"/>
      <c r="E37" s="73"/>
      <c r="F37" s="75"/>
      <c r="G37" s="19"/>
    </row>
    <row r="38" spans="1:7" x14ac:dyDescent="0.25">
      <c r="B38" s="10" t="str">
        <f>CHOOSE(WEEKDAY(C38),"SUN","MON","TUE","WED","THU","FRI","SAT")</f>
        <v>SUN</v>
      </c>
      <c r="C38" s="4">
        <v>43800</v>
      </c>
      <c r="D38" s="12">
        <v>20103</v>
      </c>
      <c r="E38" s="12">
        <v>16261</v>
      </c>
      <c r="F38" s="13">
        <f>SUM(D38:E38)</f>
        <v>36364</v>
      </c>
      <c r="G38" s="19"/>
    </row>
    <row r="39" spans="1:7" x14ac:dyDescent="0.25">
      <c r="B39" s="10" t="str">
        <f t="shared" ref="B39:B46" si="5">CHOOSE(WEEKDAY(C39),"SUN","MON","TUE","WED","THU","FRI","SAT")</f>
        <v>SAT</v>
      </c>
      <c r="C39" s="4">
        <f>C38+6</f>
        <v>43806</v>
      </c>
      <c r="D39" s="12">
        <v>25193</v>
      </c>
      <c r="E39" s="12">
        <v>22133</v>
      </c>
      <c r="F39" s="13">
        <f t="shared" ref="F39:F46" si="6">SUM(D39:E39)</f>
        <v>47326</v>
      </c>
      <c r="G39" s="19"/>
    </row>
    <row r="40" spans="1:7" x14ac:dyDescent="0.25">
      <c r="B40" s="10" t="str">
        <f t="shared" si="5"/>
        <v>SUN</v>
      </c>
      <c r="C40" s="4">
        <f>C39+1</f>
        <v>43807</v>
      </c>
      <c r="D40" s="12">
        <v>19838</v>
      </c>
      <c r="E40" s="12">
        <v>16470</v>
      </c>
      <c r="F40" s="13">
        <f t="shared" si="6"/>
        <v>36308</v>
      </c>
      <c r="G40" s="19"/>
    </row>
    <row r="41" spans="1:7" x14ac:dyDescent="0.25">
      <c r="B41" s="10" t="str">
        <f t="shared" si="5"/>
        <v>SAT</v>
      </c>
      <c r="C41" s="4">
        <f>C40+6</f>
        <v>43813</v>
      </c>
      <c r="D41" s="12">
        <v>23033</v>
      </c>
      <c r="E41" s="12">
        <v>20227</v>
      </c>
      <c r="F41" s="13">
        <f t="shared" si="6"/>
        <v>43260</v>
      </c>
      <c r="G41" s="19"/>
    </row>
    <row r="42" spans="1:7" x14ac:dyDescent="0.25">
      <c r="B42" s="10" t="str">
        <f t="shared" si="5"/>
        <v>SUN</v>
      </c>
      <c r="C42" s="4">
        <f>C41+1</f>
        <v>43814</v>
      </c>
      <c r="D42" s="12">
        <v>18208</v>
      </c>
      <c r="E42" s="12">
        <v>15146</v>
      </c>
      <c r="F42" s="13">
        <f t="shared" si="6"/>
        <v>33354</v>
      </c>
      <c r="G42" s="19"/>
    </row>
    <row r="43" spans="1:7" x14ac:dyDescent="0.25">
      <c r="B43" s="10" t="str">
        <f t="shared" si="5"/>
        <v>SAT</v>
      </c>
      <c r="C43" s="4">
        <f>C42+6</f>
        <v>43820</v>
      </c>
      <c r="D43" s="12">
        <v>20103</v>
      </c>
      <c r="E43" s="12">
        <v>18806</v>
      </c>
      <c r="F43" s="13">
        <f t="shared" si="6"/>
        <v>38909</v>
      </c>
      <c r="G43" s="19"/>
    </row>
    <row r="44" spans="1:7" x14ac:dyDescent="0.25">
      <c r="B44" s="10" t="str">
        <f t="shared" si="5"/>
        <v>SUN</v>
      </c>
      <c r="C44" s="4">
        <f>C43+1</f>
        <v>43821</v>
      </c>
      <c r="D44" s="12">
        <v>26116</v>
      </c>
      <c r="E44" s="12">
        <v>22179</v>
      </c>
      <c r="F44" s="13">
        <f t="shared" si="6"/>
        <v>48295</v>
      </c>
      <c r="G44" s="19"/>
    </row>
    <row r="45" spans="1:7" x14ac:dyDescent="0.25">
      <c r="B45" s="10" t="str">
        <f t="shared" si="5"/>
        <v>SAT</v>
      </c>
      <c r="C45" s="4">
        <f>C44+6</f>
        <v>43827</v>
      </c>
      <c r="D45" s="12">
        <v>30295</v>
      </c>
      <c r="E45" s="12">
        <v>27651</v>
      </c>
      <c r="F45" s="13">
        <f t="shared" si="6"/>
        <v>57946</v>
      </c>
      <c r="G45" s="19"/>
    </row>
    <row r="46" spans="1:7" ht="15.75" thickBot="1" x14ac:dyDescent="0.3">
      <c r="B46" s="14" t="str">
        <f t="shared" si="5"/>
        <v>SUN</v>
      </c>
      <c r="C46" s="5">
        <f>C45+1</f>
        <v>43828</v>
      </c>
      <c r="D46" s="30">
        <v>20103</v>
      </c>
      <c r="E46" s="30">
        <v>22188</v>
      </c>
      <c r="F46" s="31">
        <f t="shared" si="6"/>
        <v>42291</v>
      </c>
      <c r="G46" s="19"/>
    </row>
    <row r="47" spans="1:7" ht="15.75" thickBot="1" x14ac:dyDescent="0.3">
      <c r="B47" s="41"/>
      <c r="C47" s="42" t="s">
        <v>15</v>
      </c>
      <c r="D47" s="43">
        <f>SUM(D38:D46)</f>
        <v>202992</v>
      </c>
      <c r="E47" s="43">
        <f>SUM(E38:E46)</f>
        <v>181061</v>
      </c>
      <c r="F47" s="44">
        <f>SUM(F38:F46)</f>
        <v>384053</v>
      </c>
      <c r="G47" s="19"/>
    </row>
    <row r="48" spans="1:7" ht="15.75" thickBot="1" x14ac:dyDescent="0.3">
      <c r="B48" s="41"/>
      <c r="C48" s="41"/>
      <c r="D48" s="41"/>
      <c r="E48" s="41"/>
      <c r="F48" s="41"/>
      <c r="G48" s="19"/>
    </row>
    <row r="49" spans="2:7" ht="15.75" thickBot="1" x14ac:dyDescent="0.3">
      <c r="B49" s="83" t="s">
        <v>16</v>
      </c>
      <c r="C49" s="84"/>
      <c r="D49" s="84"/>
      <c r="E49" s="84"/>
      <c r="F49" s="45">
        <f>F47</f>
        <v>384053</v>
      </c>
      <c r="G49" s="19"/>
    </row>
    <row r="50" spans="2:7" ht="15.75" thickBot="1" x14ac:dyDescent="0.3">
      <c r="B50" s="46"/>
      <c r="C50" s="46"/>
      <c r="D50" s="46"/>
      <c r="E50" s="46"/>
      <c r="F50" s="47"/>
      <c r="G50" s="19"/>
    </row>
    <row r="51" spans="2:7" ht="15.75" thickBot="1" x14ac:dyDescent="0.3">
      <c r="B51" s="83" t="s">
        <v>17</v>
      </c>
      <c r="C51" s="84"/>
      <c r="D51" s="84"/>
      <c r="E51" s="84"/>
      <c r="F51" s="48">
        <f>AVERAGE(F39,F41,F43,F45)</f>
        <v>46860.25</v>
      </c>
      <c r="G51" s="19"/>
    </row>
    <row r="52" spans="2:7" ht="15.75" thickBot="1" x14ac:dyDescent="0.3">
      <c r="B52" s="83" t="s">
        <v>18</v>
      </c>
      <c r="C52" s="84"/>
      <c r="D52" s="84"/>
      <c r="E52" s="84"/>
      <c r="F52" s="49">
        <f>AVERAGE(F38,F40,F42,F44,F46)</f>
        <v>39322.400000000001</v>
      </c>
      <c r="G52" s="19"/>
    </row>
    <row r="53" spans="2:7" x14ac:dyDescent="0.25">
      <c r="B53" s="19"/>
      <c r="C53" s="19"/>
      <c r="D53" s="19"/>
      <c r="E53" s="19"/>
      <c r="F53" s="19"/>
      <c r="G53" s="19"/>
    </row>
    <row r="55" spans="2:7" ht="21.75" customHeight="1" x14ac:dyDescent="0.25">
      <c r="B55" s="52" t="s">
        <v>20</v>
      </c>
      <c r="C55" s="52"/>
      <c r="D55" s="52"/>
      <c r="E55" s="52"/>
    </row>
    <row r="56" spans="2:7" ht="23.25" customHeight="1" x14ac:dyDescent="0.25">
      <c r="B56" s="52"/>
      <c r="C56" s="52"/>
      <c r="D56" s="52"/>
      <c r="E56" s="52"/>
    </row>
  </sheetData>
  <mergeCells count="19">
    <mergeCell ref="B55:E56"/>
    <mergeCell ref="B49:E49"/>
    <mergeCell ref="B51:E51"/>
    <mergeCell ref="B52:E52"/>
    <mergeCell ref="F6:F7"/>
    <mergeCell ref="G6:G7"/>
    <mergeCell ref="B5:G5"/>
    <mergeCell ref="B35:F35"/>
    <mergeCell ref="B36:B37"/>
    <mergeCell ref="C36:C37"/>
    <mergeCell ref="D36:D37"/>
    <mergeCell ref="E36:E37"/>
    <mergeCell ref="F36:F37"/>
    <mergeCell ref="B32:E32"/>
    <mergeCell ref="B33:E33"/>
    <mergeCell ref="B6:B7"/>
    <mergeCell ref="C6:C7"/>
    <mergeCell ref="D6:D7"/>
    <mergeCell ref="E6:E7"/>
  </mergeCells>
  <pageMargins left="0.7" right="0.7" top="0.75" bottom="0.75" header="0.3" footer="0.3"/>
  <pageSetup orientation="portrait" r:id="rId1"/>
  <ignoredErrors>
    <ignoredError sqref="C18:C29 C40:C45" formula="1"/>
    <ignoredError sqref="F8:F12 F38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2B127F-04A1-44FE-8815-580600F17A50}"/>
</file>

<file path=customXml/itemProps2.xml><?xml version="1.0" encoding="utf-8"?>
<ds:datastoreItem xmlns:ds="http://schemas.openxmlformats.org/officeDocument/2006/customXml" ds:itemID="{7D969EAA-42FC-4C34-8347-D2E82FBACD3B}"/>
</file>

<file path=customXml/itemProps3.xml><?xml version="1.0" encoding="utf-8"?>
<ds:datastoreItem xmlns:ds="http://schemas.openxmlformats.org/officeDocument/2006/customXml" ds:itemID="{DDF14E71-8D54-4219-822E-6DEF7E1C7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James-Young, Jean</cp:lastModifiedBy>
  <dcterms:created xsi:type="dcterms:W3CDTF">2020-01-24T20:30:48Z</dcterms:created>
  <dcterms:modified xsi:type="dcterms:W3CDTF">2020-01-29T15:28:13Z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