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611102\Documents\Inventor\SSR\avionics_2023ver\actuator_system\gearbox_temp\"/>
    </mc:Choice>
  </mc:AlternateContent>
  <xr:revisionPtr revIDLastSave="0" documentId="13_ncr:1_{1129CD81-E3E2-47D2-9CB0-04280E3379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definedNames>
    <definedName name="_xlnm._FilterDatabase" localSheetId="0" hidden="1">BOM!$L$2:$L$27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6" i="1"/>
  <c r="J7" i="1"/>
  <c r="J8" i="1"/>
  <c r="J20" i="1"/>
  <c r="L10" i="1"/>
  <c r="L15" i="1"/>
  <c r="L16" i="1"/>
  <c r="L17" i="1"/>
  <c r="L18" i="1"/>
  <c r="L19" i="1"/>
  <c r="L3" i="1"/>
  <c r="L6" i="1"/>
  <c r="L7" i="1"/>
  <c r="L8" i="1"/>
  <c r="J3" i="1"/>
  <c r="J19" i="1"/>
  <c r="J18" i="1"/>
  <c r="J17" i="1"/>
  <c r="J16" i="1"/>
  <c r="J15" i="1"/>
  <c r="J14" i="1"/>
  <c r="J13" i="1"/>
  <c r="J12" i="1"/>
  <c r="J11" i="1"/>
  <c r="J22" i="1" l="1"/>
  <c r="J23" i="1" s="1"/>
  <c r="L22" i="1"/>
</calcChain>
</file>

<file path=xl/sharedStrings.xml><?xml version="1.0" encoding="utf-8"?>
<sst xmlns="http://schemas.openxmlformats.org/spreadsheetml/2006/main" count="100" uniqueCount="49">
  <si>
    <t>Item</t>
  </si>
  <si>
    <t>Part Number</t>
  </si>
  <si>
    <t>Thumbnail</t>
  </si>
  <si>
    <t>BOM Structure</t>
  </si>
  <si>
    <t>Unit QTY</t>
  </si>
  <si>
    <t>QTY</t>
  </si>
  <si>
    <t>Stock Number</t>
  </si>
  <si>
    <t>Description</t>
  </si>
  <si>
    <t>REV</t>
  </si>
  <si>
    <t>Estimated Cost</t>
  </si>
  <si>
    <t>Mfg. Approved By</t>
  </si>
  <si>
    <t>Material</t>
  </si>
  <si>
    <t>gearbox_base</t>
  </si>
  <si>
    <t>gearbox_side1</t>
  </si>
  <si>
    <t>gearbox_shaft2</t>
  </si>
  <si>
    <t>gearbox_top</t>
  </si>
  <si>
    <t>6007DDU</t>
  </si>
  <si>
    <t>gearbox_shaft1</t>
  </si>
  <si>
    <t>METW-7</t>
  </si>
  <si>
    <t>washer10_16_1</t>
  </si>
  <si>
    <t>KKES04-025</t>
  </si>
  <si>
    <t>KKES04-008</t>
  </si>
  <si>
    <t>6000DDU</t>
  </si>
  <si>
    <t>CBB4-16</t>
  </si>
  <si>
    <t>Normal</t>
  </si>
  <si>
    <t>Purchased</t>
  </si>
  <si>
    <t>Each</t>
  </si>
  <si>
    <t>Contact Sealed Type DD DDU-</t>
  </si>
  <si>
    <t>METW．METWS．CAP-METW．CAP-METWS-E-type Buckle</t>
  </si>
  <si>
    <t>KKED、KKES、KKEG-parallel key</t>
  </si>
  <si>
    <t>105(Slotted)-Threaded bushing (Self-tapping, Slotted)</t>
  </si>
  <si>
    <t>CBB-Hexagon socket screws</t>
  </si>
  <si>
    <t>PMMA Plastic</t>
  </si>
  <si>
    <t>Steel</t>
  </si>
  <si>
    <t>Iron, Cast</t>
  </si>
  <si>
    <t>Generic</t>
  </si>
  <si>
    <t>Nylon 6/6</t>
  </si>
  <si>
    <t>GEARBOX_SHAFT3</t>
  </si>
  <si>
    <t>coupling</t>
  </si>
  <si>
    <t>Aluminum 6061</t>
  </si>
  <si>
    <t>Total</t>
    <phoneticPr fontId="2" type="noConversion"/>
  </si>
  <si>
    <t>新采硯</t>
    <phoneticPr fontId="2" type="noConversion"/>
  </si>
  <si>
    <t>伍全</t>
    <phoneticPr fontId="2" type="noConversion"/>
  </si>
  <si>
    <t>Mass(kg)</t>
    <phoneticPr fontId="2" type="noConversion"/>
  </si>
  <si>
    <t>FHCWPB-2.0-1530-10K-AT</t>
    <phoneticPr fontId="2" type="noConversion"/>
  </si>
  <si>
    <t>FHCWPB-2.0-3015-16-AT</t>
    <phoneticPr fontId="2" type="noConversion"/>
  </si>
  <si>
    <t>HCWGT-1.0-A-20-10-10K-AT</t>
    <phoneticPr fontId="2" type="noConversion"/>
  </si>
  <si>
    <t>HCWGT-1.0-A-40-10-10K-AT</t>
    <phoneticPr fontId="2" type="noConversion"/>
  </si>
  <si>
    <t>Aft Tax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</si>
</sst>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NT$&quot;#,##0.00_);\(&quot;NT$&quot;#,##0.00\)"/>
    <numFmt numFmtId="177" formatCode="0.00_);[Red]\(0.00\)"/>
    <numFmt numFmtId="178" formatCode="0.000&quot;kg&quot;"/>
  </numFmts>
  <fonts count="5" x14ac:knownFonts="1">
    <font>
      <sz val="11"/>
      <name val="Calibri"/>
    </font>
    <font>
      <sz val="11"/>
      <name val="Calibri"/>
      <family val="2"/>
    </font>
    <font>
      <sz val="9"/>
      <name val="細明體"/>
      <family val="3"/>
      <charset val="136"/>
    </font>
    <font>
      <sz val="11"/>
      <name val="細明體"/>
      <family val="2"/>
      <charset val="136"/>
    </font>
    <font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76" fontId="1" fillId="0" borderId="1" xfId="0" applyNumberFormat="1" applyFont="1" applyBorder="1"/>
    <xf numFmtId="177" fontId="1" fillId="0" borderId="1" xfId="0" applyNumberFormat="1" applyFont="1" applyBorder="1"/>
    <xf numFmtId="177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1" fillId="2" borderId="0" xfId="0" applyFont="1" applyFill="1"/>
    <xf numFmtId="0" fontId="3" fillId="0" borderId="0" xfId="0" applyFont="1"/>
    <xf numFmtId="0" fontId="3" fillId="0" borderId="1" xfId="0" applyFont="1" applyBorder="1"/>
    <xf numFmtId="178" fontId="0" fillId="2" borderId="0" xfId="0" applyNumberFormat="1" applyFill="1"/>
    <xf numFmtId="0" fontId="4" fillId="0" borderId="1" xfId="0" applyFont="1" applyBorder="1"/>
    <xf numFmtId="0" fontId="1" fillId="0" borderId="0" xfId="0" applyFon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2</xdr:col>
      <xdr:colOff>1724025</xdr:colOff>
      <xdr:row>1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2</xdr:row>
      <xdr:rowOff>9525</xdr:rowOff>
    </xdr:from>
    <xdr:to>
      <xdr:col>2</xdr:col>
      <xdr:colOff>1724025</xdr:colOff>
      <xdr:row>2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17</xdr:row>
      <xdr:rowOff>9525</xdr:rowOff>
    </xdr:from>
    <xdr:to>
      <xdr:col>2</xdr:col>
      <xdr:colOff>1724025</xdr:colOff>
      <xdr:row>17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4</xdr:row>
      <xdr:rowOff>9525</xdr:rowOff>
    </xdr:from>
    <xdr:to>
      <xdr:col>2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</xdr:row>
      <xdr:rowOff>9525</xdr:rowOff>
    </xdr:from>
    <xdr:to>
      <xdr:col>2</xdr:col>
      <xdr:colOff>1724025</xdr:colOff>
      <xdr:row>8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1724025</xdr:colOff>
      <xdr:row>5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16</xdr:row>
      <xdr:rowOff>9525</xdr:rowOff>
    </xdr:from>
    <xdr:to>
      <xdr:col>2</xdr:col>
      <xdr:colOff>1724025</xdr:colOff>
      <xdr:row>16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10</xdr:row>
      <xdr:rowOff>9525</xdr:rowOff>
    </xdr:from>
    <xdr:to>
      <xdr:col>2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11</xdr:row>
      <xdr:rowOff>9525</xdr:rowOff>
    </xdr:from>
    <xdr:to>
      <xdr:col>2</xdr:col>
      <xdr:colOff>1724025</xdr:colOff>
      <xdr:row>11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6</xdr:row>
      <xdr:rowOff>9525</xdr:rowOff>
    </xdr:from>
    <xdr:to>
      <xdr:col>2</xdr:col>
      <xdr:colOff>1724025</xdr:colOff>
      <xdr:row>6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12</xdr:row>
      <xdr:rowOff>9525</xdr:rowOff>
    </xdr:from>
    <xdr:to>
      <xdr:col>2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13</xdr:row>
      <xdr:rowOff>9525</xdr:rowOff>
    </xdr:from>
    <xdr:to>
      <xdr:col>2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9525</xdr:rowOff>
    </xdr:from>
    <xdr:to>
      <xdr:col>2</xdr:col>
      <xdr:colOff>1724025</xdr:colOff>
      <xdr:row>7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9</xdr:row>
      <xdr:rowOff>9525</xdr:rowOff>
    </xdr:from>
    <xdr:to>
      <xdr:col>2</xdr:col>
      <xdr:colOff>1724025</xdr:colOff>
      <xdr:row>9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14</xdr:row>
      <xdr:rowOff>9525</xdr:rowOff>
    </xdr:from>
    <xdr:to>
      <xdr:col>2</xdr:col>
      <xdr:colOff>1724025</xdr:colOff>
      <xdr:row>14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15</xdr:row>
      <xdr:rowOff>9525</xdr:rowOff>
    </xdr:from>
    <xdr:to>
      <xdr:col>2</xdr:col>
      <xdr:colOff>1724025</xdr:colOff>
      <xdr:row>15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18</xdr:row>
      <xdr:rowOff>9525</xdr:rowOff>
    </xdr:from>
    <xdr:to>
      <xdr:col>2</xdr:col>
      <xdr:colOff>1724025</xdr:colOff>
      <xdr:row>18</xdr:row>
      <xdr:rowOff>1724025</xdr:rowOff>
    </xdr:to>
    <xdr:pic>
      <xdr:nvPicPr>
        <xdr:cNvPr id="19" name="Picture 88">
          <a:extLst>
            <a:ext uri="{FF2B5EF4-FFF2-40B4-BE49-F238E27FC236}">
              <a16:creationId xmlns:a16="http://schemas.microsoft.com/office/drawing/2014/main" id="{568DE8D0-C14B-48FD-B187-CF98EC272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7962900" y="75799950"/>
          <a:ext cx="876300" cy="85725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19</xdr:row>
      <xdr:rowOff>9525</xdr:rowOff>
    </xdr:from>
    <xdr:to>
      <xdr:col>2</xdr:col>
      <xdr:colOff>1724025</xdr:colOff>
      <xdr:row>19</xdr:row>
      <xdr:rowOff>1724025</xdr:rowOff>
    </xdr:to>
    <xdr:pic>
      <xdr:nvPicPr>
        <xdr:cNvPr id="20" name="Picture 140">
          <a:extLst>
            <a:ext uri="{FF2B5EF4-FFF2-40B4-BE49-F238E27FC236}">
              <a16:creationId xmlns:a16="http://schemas.microsoft.com/office/drawing/2014/main" id="{BE40F7B1-400F-43D8-81A7-B1F69DF04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7962900" y="120872250"/>
          <a:ext cx="8763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6" workbookViewId="0">
      <selection activeCell="J23" sqref="J23"/>
    </sheetView>
  </sheetViews>
  <sheetFormatPr defaultRowHeight="15" x14ac:dyDescent="0.25"/>
  <cols>
    <col min="2" max="2" width="25.85546875" bestFit="1" customWidth="1"/>
    <col min="3" max="3" width="13.28515625" customWidth="1"/>
    <col min="10" max="10" width="15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11</v>
      </c>
    </row>
    <row r="2" spans="1:13" ht="68.25" customHeight="1" x14ac:dyDescent="0.25">
      <c r="A2" s="1">
        <v>1</v>
      </c>
      <c r="B2" s="1" t="s">
        <v>12</v>
      </c>
      <c r="D2" s="1" t="s">
        <v>24</v>
      </c>
      <c r="E2" s="1" t="s">
        <v>26</v>
      </c>
      <c r="F2" s="1">
        <v>1</v>
      </c>
      <c r="H2" s="8" t="s">
        <v>41</v>
      </c>
      <c r="J2" s="2">
        <v>850</v>
      </c>
      <c r="L2" s="3">
        <v>0.17399999999999999</v>
      </c>
      <c r="M2" s="1" t="s">
        <v>32</v>
      </c>
    </row>
    <row r="3" spans="1:13" ht="68.25" customHeight="1" x14ac:dyDescent="0.25">
      <c r="A3" s="1">
        <v>2</v>
      </c>
      <c r="B3" s="1" t="s">
        <v>13</v>
      </c>
      <c r="D3" s="1" t="s">
        <v>24</v>
      </c>
      <c r="E3" s="1" t="s">
        <v>26</v>
      </c>
      <c r="F3" s="1">
        <v>4</v>
      </c>
      <c r="J3" s="2">
        <f>280*F3</f>
        <v>1120</v>
      </c>
      <c r="L3" s="3">
        <f>0.077*F3</f>
        <v>0.308</v>
      </c>
      <c r="M3" s="1" t="s">
        <v>32</v>
      </c>
    </row>
    <row r="4" spans="1:13" ht="68.25" customHeight="1" x14ac:dyDescent="0.25">
      <c r="A4" s="1">
        <v>4</v>
      </c>
      <c r="B4" s="1" t="s">
        <v>15</v>
      </c>
      <c r="D4" s="1" t="s">
        <v>24</v>
      </c>
      <c r="E4" s="1" t="s">
        <v>26</v>
      </c>
      <c r="F4" s="1">
        <v>1</v>
      </c>
      <c r="J4" s="2">
        <v>450</v>
      </c>
      <c r="L4" s="3">
        <v>0.16400000000000001</v>
      </c>
      <c r="M4" s="1" t="s">
        <v>32</v>
      </c>
    </row>
    <row r="5" spans="1:13" ht="68.25" customHeight="1" x14ac:dyDescent="0.25">
      <c r="A5" s="1">
        <v>5</v>
      </c>
      <c r="B5" s="1" t="s">
        <v>45</v>
      </c>
      <c r="D5" s="1" t="s">
        <v>25</v>
      </c>
      <c r="E5" s="1" t="s">
        <v>26</v>
      </c>
      <c r="F5" s="1">
        <v>1</v>
      </c>
      <c r="H5" s="9" t="s">
        <v>42</v>
      </c>
      <c r="J5" s="2">
        <v>891</v>
      </c>
      <c r="L5" s="3">
        <v>0.215</v>
      </c>
      <c r="M5" s="1" t="s">
        <v>34</v>
      </c>
    </row>
    <row r="6" spans="1:13" ht="68.25" customHeight="1" x14ac:dyDescent="0.25">
      <c r="A6" s="1">
        <v>7</v>
      </c>
      <c r="B6" s="1" t="s">
        <v>44</v>
      </c>
      <c r="D6" s="1" t="s">
        <v>25</v>
      </c>
      <c r="E6" s="1" t="s">
        <v>26</v>
      </c>
      <c r="F6" s="1">
        <v>4</v>
      </c>
      <c r="H6" s="11" t="s">
        <v>42</v>
      </c>
      <c r="J6" s="2">
        <f>594*F6</f>
        <v>2376</v>
      </c>
      <c r="L6" s="3">
        <f>0.12*F6</f>
        <v>0.48</v>
      </c>
      <c r="M6" s="1" t="s">
        <v>34</v>
      </c>
    </row>
    <row r="7" spans="1:13" ht="68.25" customHeight="1" x14ac:dyDescent="0.25">
      <c r="A7" s="1">
        <v>11</v>
      </c>
      <c r="B7" s="1" t="s">
        <v>46</v>
      </c>
      <c r="D7" s="1" t="s">
        <v>25</v>
      </c>
      <c r="E7" s="1" t="s">
        <v>26</v>
      </c>
      <c r="F7" s="1">
        <v>4</v>
      </c>
      <c r="H7" s="11" t="s">
        <v>42</v>
      </c>
      <c r="J7" s="2">
        <f>627*F7</f>
        <v>2508</v>
      </c>
      <c r="L7" s="3">
        <f>0.025*F7</f>
        <v>0.1</v>
      </c>
      <c r="M7" s="1" t="s">
        <v>34</v>
      </c>
    </row>
    <row r="8" spans="1:13" ht="68.25" customHeight="1" x14ac:dyDescent="0.25">
      <c r="A8" s="1">
        <v>14</v>
      </c>
      <c r="B8" s="1" t="s">
        <v>47</v>
      </c>
      <c r="D8" s="1" t="s">
        <v>25</v>
      </c>
      <c r="E8" s="1" t="s">
        <v>26</v>
      </c>
      <c r="F8" s="1">
        <v>4</v>
      </c>
      <c r="H8" s="11" t="s">
        <v>42</v>
      </c>
      <c r="J8" s="2">
        <f>715*F8</f>
        <v>2860</v>
      </c>
      <c r="L8" s="3">
        <f>0.066*F8</f>
        <v>0.26400000000000001</v>
      </c>
      <c r="M8" s="1" t="s">
        <v>34</v>
      </c>
    </row>
    <row r="9" spans="1:13" ht="68.25" customHeight="1" x14ac:dyDescent="0.25">
      <c r="A9" s="1">
        <v>6</v>
      </c>
      <c r="B9" s="1" t="s">
        <v>16</v>
      </c>
      <c r="D9" s="1" t="s">
        <v>25</v>
      </c>
      <c r="E9" s="1" t="s">
        <v>26</v>
      </c>
      <c r="F9" s="1">
        <v>1</v>
      </c>
      <c r="H9" s="1" t="s">
        <v>27</v>
      </c>
      <c r="J9" s="2">
        <v>519</v>
      </c>
      <c r="L9" s="3">
        <v>0.151</v>
      </c>
    </row>
    <row r="10" spans="1:13" ht="68.25" customHeight="1" x14ac:dyDescent="0.25">
      <c r="A10" s="1">
        <v>15</v>
      </c>
      <c r="B10" s="1" t="s">
        <v>22</v>
      </c>
      <c r="D10" s="1" t="s">
        <v>25</v>
      </c>
      <c r="E10" s="1" t="s">
        <v>26</v>
      </c>
      <c r="F10" s="1">
        <v>12</v>
      </c>
      <c r="H10" s="1" t="s">
        <v>27</v>
      </c>
      <c r="J10" s="2">
        <f>76*F10</f>
        <v>912</v>
      </c>
      <c r="L10" s="3">
        <f>0.018*F10</f>
        <v>0.21599999999999997</v>
      </c>
    </row>
    <row r="11" spans="1:13" ht="68.25" customHeight="1" x14ac:dyDescent="0.25">
      <c r="A11" s="1">
        <v>9</v>
      </c>
      <c r="B11" s="1" t="s">
        <v>18</v>
      </c>
      <c r="D11" s="1" t="s">
        <v>25</v>
      </c>
      <c r="E11" s="1" t="s">
        <v>26</v>
      </c>
      <c r="F11" s="1">
        <v>16</v>
      </c>
      <c r="H11" s="1" t="s">
        <v>28</v>
      </c>
      <c r="J11" s="2">
        <f>2*F11</f>
        <v>32</v>
      </c>
      <c r="L11" s="3">
        <v>0</v>
      </c>
      <c r="M11" s="1" t="s">
        <v>35</v>
      </c>
    </row>
    <row r="12" spans="1:13" ht="68.25" customHeight="1" x14ac:dyDescent="0.25">
      <c r="A12" s="1">
        <v>10</v>
      </c>
      <c r="B12" s="1" t="s">
        <v>19</v>
      </c>
      <c r="D12" s="1" t="s">
        <v>24</v>
      </c>
      <c r="E12" s="1" t="s">
        <v>26</v>
      </c>
      <c r="F12" s="1">
        <v>8</v>
      </c>
      <c r="J12" s="2">
        <f>2*F12</f>
        <v>16</v>
      </c>
      <c r="L12" s="3">
        <v>0</v>
      </c>
      <c r="M12" s="1" t="s">
        <v>36</v>
      </c>
    </row>
    <row r="13" spans="1:13" ht="68.25" customHeight="1" x14ac:dyDescent="0.25">
      <c r="A13" s="1">
        <v>12</v>
      </c>
      <c r="B13" s="1" t="s">
        <v>20</v>
      </c>
      <c r="D13" s="1" t="s">
        <v>25</v>
      </c>
      <c r="E13" s="1" t="s">
        <v>26</v>
      </c>
      <c r="F13" s="1">
        <v>4</v>
      </c>
      <c r="H13" s="1" t="s">
        <v>29</v>
      </c>
      <c r="J13" s="2">
        <f>24*F13</f>
        <v>96</v>
      </c>
      <c r="L13" s="3">
        <v>3.0000000000000001E-3</v>
      </c>
      <c r="M13" s="1" t="s">
        <v>33</v>
      </c>
    </row>
    <row r="14" spans="1:13" ht="68.25" customHeight="1" x14ac:dyDescent="0.25">
      <c r="A14" s="1">
        <v>13</v>
      </c>
      <c r="B14" s="1" t="s">
        <v>21</v>
      </c>
      <c r="D14" s="1" t="s">
        <v>25</v>
      </c>
      <c r="E14" s="1" t="s">
        <v>26</v>
      </c>
      <c r="F14" s="1">
        <v>4</v>
      </c>
      <c r="H14" s="1" t="s">
        <v>29</v>
      </c>
      <c r="J14" s="2">
        <f>24*F14</f>
        <v>96</v>
      </c>
      <c r="L14" s="3">
        <v>1E-3</v>
      </c>
      <c r="M14" s="1" t="s">
        <v>34</v>
      </c>
    </row>
    <row r="15" spans="1:13" ht="68.25" customHeight="1" x14ac:dyDescent="0.25">
      <c r="A15" s="1">
        <v>16</v>
      </c>
      <c r="B15" s="1">
        <v>105.04</v>
      </c>
      <c r="D15" s="1" t="s">
        <v>25</v>
      </c>
      <c r="E15" s="1" t="s">
        <v>26</v>
      </c>
      <c r="F15" s="1">
        <v>16</v>
      </c>
      <c r="H15" s="1" t="s">
        <v>30</v>
      </c>
      <c r="J15" s="2">
        <f>17*F15</f>
        <v>272</v>
      </c>
      <c r="L15" s="3">
        <f>0.001*F15</f>
        <v>1.6E-2</v>
      </c>
      <c r="M15" s="1" t="s">
        <v>33</v>
      </c>
    </row>
    <row r="16" spans="1:13" ht="68.25" customHeight="1" x14ac:dyDescent="0.25">
      <c r="A16" s="1">
        <v>17</v>
      </c>
      <c r="B16" s="1" t="s">
        <v>23</v>
      </c>
      <c r="D16" s="1" t="s">
        <v>25</v>
      </c>
      <c r="E16" s="1" t="s">
        <v>26</v>
      </c>
      <c r="F16" s="1">
        <v>24</v>
      </c>
      <c r="H16" s="1" t="s">
        <v>31</v>
      </c>
      <c r="J16" s="2">
        <f>2*F16</f>
        <v>48</v>
      </c>
      <c r="L16" s="3">
        <f>0.003*F16</f>
        <v>7.2000000000000008E-2</v>
      </c>
      <c r="M16" s="1" t="s">
        <v>35</v>
      </c>
    </row>
    <row r="17" spans="1:13" ht="68.25" customHeight="1" x14ac:dyDescent="0.25">
      <c r="A17" s="1">
        <v>8</v>
      </c>
      <c r="B17" s="1" t="s">
        <v>17</v>
      </c>
      <c r="D17" s="1" t="s">
        <v>24</v>
      </c>
      <c r="E17" s="1" t="s">
        <v>26</v>
      </c>
      <c r="F17" s="1">
        <v>4</v>
      </c>
      <c r="J17" s="2">
        <f>200*F17</f>
        <v>800</v>
      </c>
      <c r="L17" s="3">
        <f>0.028*F17</f>
        <v>0.112</v>
      </c>
      <c r="M17" s="1" t="s">
        <v>33</v>
      </c>
    </row>
    <row r="18" spans="1:13" ht="68.25" customHeight="1" x14ac:dyDescent="0.25">
      <c r="A18" s="1">
        <v>3</v>
      </c>
      <c r="B18" s="1" t="s">
        <v>14</v>
      </c>
      <c r="D18" s="1" t="s">
        <v>24</v>
      </c>
      <c r="E18" s="1" t="s">
        <v>26</v>
      </c>
      <c r="F18" s="1">
        <v>4</v>
      </c>
      <c r="J18" s="2">
        <f>200*F18</f>
        <v>800</v>
      </c>
      <c r="L18" s="3">
        <f>0.03*F18</f>
        <v>0.12</v>
      </c>
      <c r="M18" s="1" t="s">
        <v>33</v>
      </c>
    </row>
    <row r="19" spans="1:13" ht="68.25" customHeight="1" x14ac:dyDescent="0.25">
      <c r="A19" s="1">
        <v>18</v>
      </c>
      <c r="B19" s="1" t="s">
        <v>37</v>
      </c>
      <c r="D19" s="1" t="s">
        <v>24</v>
      </c>
      <c r="E19" s="1" t="s">
        <v>26</v>
      </c>
      <c r="F19" s="1">
        <v>4</v>
      </c>
      <c r="J19" s="2">
        <f>150*F19</f>
        <v>600</v>
      </c>
      <c r="L19" s="3">
        <f>0.04*F19</f>
        <v>0.16</v>
      </c>
      <c r="M19" s="1" t="s">
        <v>33</v>
      </c>
    </row>
    <row r="20" spans="1:13" ht="68.25" customHeight="1" x14ac:dyDescent="0.25">
      <c r="A20" s="1">
        <v>19</v>
      </c>
      <c r="B20" s="1" t="s">
        <v>38</v>
      </c>
      <c r="D20" s="1" t="s">
        <v>24</v>
      </c>
      <c r="E20" s="1" t="s">
        <v>26</v>
      </c>
      <c r="F20" s="1">
        <v>4</v>
      </c>
      <c r="J20" s="2">
        <f>275*F20</f>
        <v>1100</v>
      </c>
      <c r="L20" s="3">
        <v>3.5999999999999997E-2</v>
      </c>
      <c r="M20" s="1" t="s">
        <v>39</v>
      </c>
    </row>
    <row r="21" spans="1:13" x14ac:dyDescent="0.25">
      <c r="L21" s="4"/>
    </row>
    <row r="22" spans="1:13" s="5" customFormat="1" x14ac:dyDescent="0.25">
      <c r="A22" s="7" t="s">
        <v>40</v>
      </c>
      <c r="J22" s="6">
        <f>SUM(J2:J20)</f>
        <v>16346</v>
      </c>
      <c r="L22" s="10">
        <f>SUM(L2:L20)</f>
        <v>2.5920000000000005</v>
      </c>
    </row>
    <row r="23" spans="1:13" x14ac:dyDescent="0.25">
      <c r="A23" s="12" t="s">
        <v>48</v>
      </c>
      <c r="J23" s="13">
        <f>J22*1.05</f>
        <v>17163.3</v>
      </c>
      <c r="L23" s="4"/>
    </row>
    <row r="24" spans="1:13" x14ac:dyDescent="0.25">
      <c r="L24" s="4"/>
    </row>
    <row r="25" spans="1:13" x14ac:dyDescent="0.25">
      <c r="L25" s="4"/>
    </row>
    <row r="26" spans="1:13" x14ac:dyDescent="0.25">
      <c r="L26" s="4"/>
    </row>
    <row r="27" spans="1:13" x14ac:dyDescent="0.25">
      <c r="L27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310611102</cp:lastModifiedBy>
  <dcterms:modified xsi:type="dcterms:W3CDTF">2023-08-01T03:24:45Z</dcterms:modified>
</cp:coreProperties>
</file>