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agle\PDFs\Power Meter\ATM903x\Hardware\ATM90E3x-DB V1.0\"/>
    </mc:Choice>
  </mc:AlternateContent>
  <xr:revisionPtr revIDLastSave="0" documentId="13_ncr:1_{BAAB1926-7719-4681-8B49-BA6525F95F94}" xr6:coauthVersionLast="44" xr6:coauthVersionMax="44" xr10:uidLastSave="{00000000-0000-0000-0000-000000000000}"/>
  <bookViews>
    <workbookView xWindow="-98" yWindow="503" windowWidth="28996" windowHeight="15794" activeTab="1" xr2:uid="{F15B6576-A913-4EB0-B188-B7993B0980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" l="1"/>
  <c r="B24" i="2" s="1"/>
  <c r="B15" i="2"/>
  <c r="B16" i="2" s="1"/>
  <c r="D4" i="2" s="1"/>
  <c r="B5" i="2" l="1"/>
  <c r="D5" i="2" s="1"/>
  <c r="B6" i="2" s="1"/>
  <c r="D6" i="2" s="1"/>
  <c r="B7" i="2" s="1"/>
  <c r="D7" i="2" s="1"/>
  <c r="B8" i="2" s="1"/>
  <c r="D8" i="2" s="1"/>
  <c r="B9" i="2" s="1"/>
  <c r="D9" i="2" s="1"/>
  <c r="B10" i="2" s="1"/>
  <c r="D10" i="2" s="1"/>
  <c r="B11" i="2" s="1"/>
  <c r="D11" i="2" s="1"/>
  <c r="B12" i="2" s="1"/>
  <c r="D12" i="2" s="1"/>
  <c r="B13" i="2" s="1"/>
  <c r="D13" i="2" s="1"/>
  <c r="E30" i="1"/>
  <c r="E60" i="1"/>
  <c r="E59" i="1"/>
  <c r="C53" i="1"/>
  <c r="U52" i="1"/>
  <c r="R52" i="1"/>
  <c r="O52" i="1"/>
  <c r="L52" i="1"/>
  <c r="I52" i="1"/>
  <c r="F52" i="1"/>
  <c r="U51" i="1"/>
  <c r="R51" i="1"/>
  <c r="O51" i="1"/>
  <c r="L51" i="1"/>
  <c r="I51" i="1"/>
  <c r="F51" i="1"/>
  <c r="U50" i="1"/>
  <c r="R50" i="1"/>
  <c r="O50" i="1"/>
  <c r="L50" i="1"/>
  <c r="I50" i="1"/>
  <c r="F50" i="1"/>
  <c r="U49" i="1"/>
  <c r="R49" i="1"/>
  <c r="O49" i="1"/>
  <c r="L49" i="1"/>
  <c r="I49" i="1"/>
  <c r="F49" i="1"/>
  <c r="U48" i="1"/>
  <c r="K60" i="1" s="1"/>
  <c r="R48" i="1"/>
  <c r="O48" i="1"/>
  <c r="L48" i="1"/>
  <c r="I48" i="1"/>
  <c r="F48" i="1"/>
  <c r="U47" i="1"/>
  <c r="S47" i="1"/>
  <c r="S48" i="1" s="1"/>
  <c r="S49" i="1" s="1"/>
  <c r="S50" i="1" s="1"/>
  <c r="S51" i="1" s="1"/>
  <c r="S52" i="1" s="1"/>
  <c r="R47" i="1"/>
  <c r="O47" i="1"/>
  <c r="L47" i="1"/>
  <c r="I47" i="1"/>
  <c r="F47" i="1"/>
  <c r="U46" i="1"/>
  <c r="S46" i="1"/>
  <c r="R46" i="1"/>
  <c r="O46" i="1"/>
  <c r="L46" i="1"/>
  <c r="I46" i="1"/>
  <c r="F46" i="1"/>
  <c r="D46" i="1"/>
  <c r="D47" i="1" s="1"/>
  <c r="D48" i="1" s="1"/>
  <c r="D49" i="1" s="1"/>
  <c r="D50" i="1" s="1"/>
  <c r="D51" i="1" s="1"/>
  <c r="D52" i="1" s="1"/>
  <c r="U45" i="1"/>
  <c r="S45" i="1"/>
  <c r="R45" i="1"/>
  <c r="O45" i="1"/>
  <c r="M45" i="1"/>
  <c r="M46" i="1" s="1"/>
  <c r="M47" i="1" s="1"/>
  <c r="M48" i="1" s="1"/>
  <c r="M49" i="1" s="1"/>
  <c r="M50" i="1" s="1"/>
  <c r="M51" i="1" s="1"/>
  <c r="M52" i="1" s="1"/>
  <c r="L45" i="1"/>
  <c r="I45" i="1"/>
  <c r="F45" i="1"/>
  <c r="D45" i="1"/>
  <c r="S44" i="1"/>
  <c r="T44" i="1" s="1"/>
  <c r="U44" i="1" s="1"/>
  <c r="P44" i="1"/>
  <c r="Q44" i="1" s="1"/>
  <c r="R44" i="1" s="1"/>
  <c r="M44" i="1"/>
  <c r="N44" i="1" s="1"/>
  <c r="O44" i="1" s="1"/>
  <c r="J44" i="1"/>
  <c r="J45" i="1" s="1"/>
  <c r="J46" i="1" s="1"/>
  <c r="J47" i="1" s="1"/>
  <c r="J48" i="1" s="1"/>
  <c r="J49" i="1" s="1"/>
  <c r="J50" i="1" s="1"/>
  <c r="J51" i="1" s="1"/>
  <c r="J52" i="1" s="1"/>
  <c r="G44" i="1"/>
  <c r="G45" i="1" s="1"/>
  <c r="G46" i="1" s="1"/>
  <c r="G47" i="1" s="1"/>
  <c r="G48" i="1" s="1"/>
  <c r="G49" i="1" s="1"/>
  <c r="G50" i="1" s="1"/>
  <c r="G51" i="1" s="1"/>
  <c r="G52" i="1" s="1"/>
  <c r="F44" i="1"/>
  <c r="E44" i="1"/>
  <c r="U23" i="1"/>
  <c r="U22" i="1"/>
  <c r="U21" i="1"/>
  <c r="U20" i="1"/>
  <c r="U19" i="1"/>
  <c r="U18" i="1"/>
  <c r="K30" i="1" s="1"/>
  <c r="U17" i="1"/>
  <c r="U16" i="1"/>
  <c r="U15" i="1"/>
  <c r="U14" i="1"/>
  <c r="R23" i="1"/>
  <c r="R22" i="1"/>
  <c r="R21" i="1"/>
  <c r="R20" i="1"/>
  <c r="R19" i="1"/>
  <c r="R18" i="1"/>
  <c r="R17" i="1"/>
  <c r="R16" i="1"/>
  <c r="R15" i="1"/>
  <c r="R14" i="1"/>
  <c r="O22" i="1"/>
  <c r="O21" i="1"/>
  <c r="O20" i="1"/>
  <c r="O19" i="1"/>
  <c r="O18" i="1"/>
  <c r="O17" i="1"/>
  <c r="O16" i="1"/>
  <c r="O15" i="1"/>
  <c r="O23" i="1" s="1"/>
  <c r="O14" i="1"/>
  <c r="L23" i="1"/>
  <c r="L22" i="1"/>
  <c r="L21" i="1"/>
  <c r="L20" i="1"/>
  <c r="L19" i="1"/>
  <c r="L18" i="1"/>
  <c r="L17" i="1"/>
  <c r="L16" i="1"/>
  <c r="L15" i="1"/>
  <c r="L14" i="1"/>
  <c r="I22" i="1"/>
  <c r="I21" i="1"/>
  <c r="I20" i="1"/>
  <c r="I19" i="1"/>
  <c r="I18" i="1"/>
  <c r="I17" i="1"/>
  <c r="I16" i="1"/>
  <c r="I15" i="1"/>
  <c r="I23" i="1" s="1"/>
  <c r="I14" i="1"/>
  <c r="F23" i="1"/>
  <c r="F22" i="1"/>
  <c r="F21" i="1"/>
  <c r="F20" i="1"/>
  <c r="F19" i="1"/>
  <c r="F18" i="1"/>
  <c r="F17" i="1"/>
  <c r="F16" i="1"/>
  <c r="F15" i="1"/>
  <c r="F14" i="1"/>
  <c r="E29" i="1"/>
  <c r="S15" i="1"/>
  <c r="S16" i="1" s="1"/>
  <c r="S17" i="1" s="1"/>
  <c r="S18" i="1" s="1"/>
  <c r="S19" i="1" s="1"/>
  <c r="S20" i="1" s="1"/>
  <c r="S21" i="1" s="1"/>
  <c r="S22" i="1" s="1"/>
  <c r="P15" i="1"/>
  <c r="P16" i="1" s="1"/>
  <c r="P17" i="1" s="1"/>
  <c r="P18" i="1" s="1"/>
  <c r="P19" i="1" s="1"/>
  <c r="P20" i="1" s="1"/>
  <c r="P21" i="1" s="1"/>
  <c r="P22" i="1" s="1"/>
  <c r="M15" i="1"/>
  <c r="M16" i="1" s="1"/>
  <c r="M17" i="1" s="1"/>
  <c r="M18" i="1" s="1"/>
  <c r="M19" i="1" s="1"/>
  <c r="M20" i="1" s="1"/>
  <c r="M21" i="1" s="1"/>
  <c r="M22" i="1" s="1"/>
  <c r="J15" i="1"/>
  <c r="J16" i="1" s="1"/>
  <c r="J17" i="1" s="1"/>
  <c r="J18" i="1" s="1"/>
  <c r="J19" i="1" s="1"/>
  <c r="J20" i="1" s="1"/>
  <c r="J21" i="1" s="1"/>
  <c r="J22" i="1" s="1"/>
  <c r="G15" i="1"/>
  <c r="G16" i="1" s="1"/>
  <c r="G17" i="1" s="1"/>
  <c r="G18" i="1" s="1"/>
  <c r="G19" i="1" s="1"/>
  <c r="G20" i="1" s="1"/>
  <c r="G21" i="1" s="1"/>
  <c r="G22" i="1" s="1"/>
  <c r="D17" i="1"/>
  <c r="D18" i="1" s="1"/>
  <c r="D19" i="1" s="1"/>
  <c r="D20" i="1" s="1"/>
  <c r="D21" i="1" s="1"/>
  <c r="D22" i="1" s="1"/>
  <c r="D16" i="1"/>
  <c r="D15" i="1"/>
  <c r="T14" i="1"/>
  <c r="Q14" i="1"/>
  <c r="N14" i="1"/>
  <c r="K14" i="1"/>
  <c r="H14" i="1"/>
  <c r="E14" i="1"/>
  <c r="S14" i="1"/>
  <c r="P14" i="1"/>
  <c r="M14" i="1"/>
  <c r="J14" i="1"/>
  <c r="G14" i="1"/>
  <c r="C23" i="1"/>
  <c r="C9" i="1"/>
  <c r="D9" i="1" s="1"/>
  <c r="C8" i="1"/>
  <c r="D8" i="1" s="1"/>
  <c r="C7" i="1"/>
  <c r="D7" i="1"/>
  <c r="C4" i="1"/>
  <c r="L53" i="1" l="1"/>
  <c r="I53" i="1"/>
  <c r="O53" i="1"/>
  <c r="R53" i="1"/>
  <c r="U53" i="1"/>
  <c r="F53" i="1"/>
  <c r="P30" i="1"/>
  <c r="P45" i="1"/>
  <c r="K44" i="1"/>
  <c r="L44" i="1" s="1"/>
  <c r="H44" i="1"/>
  <c r="I44" i="1" s="1"/>
  <c r="K29" i="1"/>
  <c r="K31" i="1" s="1"/>
  <c r="K33" i="1" s="1"/>
  <c r="K35" i="1" s="1"/>
  <c r="P29" i="1"/>
  <c r="P31" i="1" s="1"/>
  <c r="P33" i="1" s="1"/>
  <c r="P35" i="1" s="1"/>
  <c r="E31" i="1"/>
  <c r="E33" i="1" s="1"/>
  <c r="E35" i="1" s="1"/>
  <c r="P46" i="1" l="1"/>
  <c r="P47" i="1" s="1"/>
  <c r="P59" i="1" l="1"/>
  <c r="P48" i="1"/>
  <c r="P49" i="1" l="1"/>
  <c r="P50" i="1" s="1"/>
  <c r="P51" i="1" s="1"/>
  <c r="E61" i="1"/>
  <c r="E63" i="1" s="1"/>
  <c r="E65" i="1" s="1"/>
  <c r="K59" i="1"/>
  <c r="K61" i="1" s="1"/>
  <c r="K63" i="1" s="1"/>
  <c r="K65" i="1" s="1"/>
  <c r="P60" i="1" l="1"/>
  <c r="P61" i="1" s="1"/>
  <c r="P63" i="1" s="1"/>
  <c r="P65" i="1" s="1"/>
  <c r="P52" i="1"/>
</calcChain>
</file>

<file path=xl/sharedStrings.xml><?xml version="1.0" encoding="utf-8"?>
<sst xmlns="http://schemas.openxmlformats.org/spreadsheetml/2006/main" count="141" uniqueCount="43">
  <si>
    <t>RMS</t>
  </si>
  <si>
    <t>PEAK</t>
  </si>
  <si>
    <t>Peak to Peak</t>
  </si>
  <si>
    <t>R1</t>
  </si>
  <si>
    <t>R2</t>
  </si>
  <si>
    <t>R3</t>
  </si>
  <si>
    <t>R4</t>
  </si>
  <si>
    <t>R5</t>
  </si>
  <si>
    <t>R6</t>
  </si>
  <si>
    <t>R7</t>
  </si>
  <si>
    <t>R8</t>
  </si>
  <si>
    <t>Total</t>
  </si>
  <si>
    <t>Volts</t>
  </si>
  <si>
    <t>Power</t>
  </si>
  <si>
    <t>V</t>
  </si>
  <si>
    <t>I</t>
  </si>
  <si>
    <t>Peak-to-Peak</t>
  </si>
  <si>
    <t>Differential Voltage</t>
  </si>
  <si>
    <t>Position</t>
  </si>
  <si>
    <t>Vi PtoP</t>
  </si>
  <si>
    <t>Vdiff</t>
  </si>
  <si>
    <t>Distance</t>
  </si>
  <si>
    <t>mm</t>
  </si>
  <si>
    <t>V/mm</t>
  </si>
  <si>
    <t>V/mm Arc</t>
  </si>
  <si>
    <t>Safe?</t>
  </si>
  <si>
    <t>GND</t>
  </si>
  <si>
    <t>Q</t>
  </si>
  <si>
    <t>Large Value Resistors</t>
  </si>
  <si>
    <t>Medium Value Resistors</t>
  </si>
  <si>
    <t>Index</t>
  </si>
  <si>
    <t>Input</t>
  </si>
  <si>
    <t>Ohms</t>
  </si>
  <si>
    <t>Output</t>
  </si>
  <si>
    <t>Source</t>
  </si>
  <si>
    <t>Rtotal</t>
  </si>
  <si>
    <t>Isys</t>
  </si>
  <si>
    <t>Current Scale</t>
  </si>
  <si>
    <t>I_line</t>
  </si>
  <si>
    <t>I_sensor</t>
  </si>
  <si>
    <t>R_shunt</t>
  </si>
  <si>
    <t>Vrms</t>
  </si>
  <si>
    <t>I_ratio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</si>
</sst>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  <numFmt numFmtId="166" formatCode="_(* #,##0.0000000_);_(* \(#,##0.0000000\);_(* &quot;-&quot;??_);_(@_)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horizontal="center"/>
    </xf>
    <xf numFmtId="43" fontId="0" fillId="0" borderId="0" xfId="1" applyFon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5E307-B80B-439E-802E-0D88437BB7A3}">
  <dimension ref="A4:U65"/>
  <sheetViews>
    <sheetView topLeftCell="A28" workbookViewId="0">
      <selection activeCell="D12" sqref="D12:K12"/>
    </sheetView>
  </sheetViews>
  <sheetFormatPr defaultRowHeight="14.25" x14ac:dyDescent="0.45"/>
  <cols>
    <col min="3" max="3" width="10.86328125" bestFit="1" customWidth="1"/>
    <col min="4" max="20" width="11.19921875" customWidth="1"/>
    <col min="21" max="21" width="10.3984375" customWidth="1"/>
  </cols>
  <sheetData>
    <row r="4" spans="1:21" x14ac:dyDescent="0.45">
      <c r="B4">
        <v>2</v>
      </c>
      <c r="C4">
        <f>SQRT(B4)</f>
        <v>1.4142135623730951</v>
      </c>
    </row>
    <row r="6" spans="1:21" x14ac:dyDescent="0.45">
      <c r="B6" t="s">
        <v>0</v>
      </c>
      <c r="C6" t="s">
        <v>1</v>
      </c>
      <c r="D6" t="s">
        <v>2</v>
      </c>
    </row>
    <row r="7" spans="1:21" x14ac:dyDescent="0.45">
      <c r="B7">
        <v>120</v>
      </c>
      <c r="C7">
        <f>B7*$C$4</f>
        <v>169.70562748477141</v>
      </c>
      <c r="D7">
        <f>2*C7</f>
        <v>339.41125496954282</v>
      </c>
    </row>
    <row r="8" spans="1:21" x14ac:dyDescent="0.45">
      <c r="B8">
        <v>240</v>
      </c>
      <c r="C8">
        <f>B8*$C$4</f>
        <v>339.41125496954282</v>
      </c>
      <c r="D8">
        <f>2*C8</f>
        <v>678.82250993908565</v>
      </c>
    </row>
    <row r="9" spans="1:21" x14ac:dyDescent="0.45">
      <c r="B9">
        <v>415</v>
      </c>
      <c r="C9">
        <f>B9*$C$4</f>
        <v>586.89862838483452</v>
      </c>
      <c r="D9">
        <f>2*C9</f>
        <v>1173.797256769669</v>
      </c>
    </row>
    <row r="11" spans="1:21" x14ac:dyDescent="0.45">
      <c r="A11" t="s">
        <v>29</v>
      </c>
      <c r="D11" s="11" t="s">
        <v>13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1" x14ac:dyDescent="0.45">
      <c r="D12" s="11" t="s">
        <v>0</v>
      </c>
      <c r="E12" s="11"/>
      <c r="F12" s="11"/>
      <c r="G12" s="11"/>
      <c r="H12" s="11"/>
      <c r="I12" s="11"/>
      <c r="J12" s="11"/>
      <c r="K12" s="11"/>
      <c r="L12" s="3"/>
      <c r="M12" s="11" t="s">
        <v>16</v>
      </c>
      <c r="N12" s="11"/>
      <c r="O12" s="11"/>
      <c r="P12" s="11"/>
      <c r="Q12" s="11"/>
      <c r="R12" s="11"/>
      <c r="S12" s="11"/>
      <c r="T12" s="11"/>
    </row>
    <row r="13" spans="1:21" x14ac:dyDescent="0.45">
      <c r="D13" s="3" t="s">
        <v>14</v>
      </c>
      <c r="E13" s="3" t="s">
        <v>15</v>
      </c>
      <c r="F13" s="3" t="s">
        <v>27</v>
      </c>
      <c r="G13" s="3" t="s">
        <v>14</v>
      </c>
      <c r="H13" s="3" t="s">
        <v>15</v>
      </c>
      <c r="I13" s="3" t="s">
        <v>27</v>
      </c>
      <c r="J13" s="3" t="s">
        <v>14</v>
      </c>
      <c r="K13" s="3" t="s">
        <v>15</v>
      </c>
      <c r="L13" s="3" t="s">
        <v>27</v>
      </c>
      <c r="M13" s="3" t="s">
        <v>14</v>
      </c>
      <c r="N13" s="3" t="s">
        <v>15</v>
      </c>
      <c r="O13" s="3" t="s">
        <v>27</v>
      </c>
      <c r="P13" s="3" t="s">
        <v>14</v>
      </c>
      <c r="Q13" s="3" t="s">
        <v>15</v>
      </c>
      <c r="R13" s="3" t="s">
        <v>27</v>
      </c>
      <c r="S13" s="3" t="s">
        <v>14</v>
      </c>
      <c r="T13" s="3" t="s">
        <v>15</v>
      </c>
      <c r="U13" s="3" t="s">
        <v>27</v>
      </c>
    </row>
    <row r="14" spans="1:21" x14ac:dyDescent="0.45">
      <c r="B14" t="s">
        <v>12</v>
      </c>
      <c r="D14" s="1">
        <v>120</v>
      </c>
      <c r="E14" s="4">
        <f>D14/$C$23</f>
        <v>7.1386079714455682E-5</v>
      </c>
      <c r="F14" s="4">
        <f>E14*D14</f>
        <v>8.5663295657346823E-3</v>
      </c>
      <c r="G14" s="1">
        <f>B8</f>
        <v>240</v>
      </c>
      <c r="H14" s="4">
        <f>G14/$C$23</f>
        <v>1.4277215942891136E-4</v>
      </c>
      <c r="I14" s="4">
        <f>H14*G14</f>
        <v>3.4265318262938729E-2</v>
      </c>
      <c r="J14" s="1">
        <f>B9</f>
        <v>415</v>
      </c>
      <c r="K14" s="4">
        <f>J14/$C$23</f>
        <v>2.4687685901249258E-4</v>
      </c>
      <c r="L14" s="4">
        <f>K14*J14</f>
        <v>0.10245389649018442</v>
      </c>
      <c r="M14">
        <f>D7</f>
        <v>339.41125496954282</v>
      </c>
      <c r="N14" s="4">
        <f>M14/$C$23</f>
        <v>2.0191032419366022E-4</v>
      </c>
      <c r="O14" s="4">
        <f>N14*M14</f>
        <v>6.8530636525877459E-2</v>
      </c>
      <c r="P14">
        <f>D8</f>
        <v>678.82250993908565</v>
      </c>
      <c r="Q14" s="4">
        <f>P14/$C$23</f>
        <v>4.0382064838732044E-4</v>
      </c>
      <c r="R14" s="4">
        <f>Q14*P14</f>
        <v>0.27412254610350983</v>
      </c>
      <c r="S14">
        <f>D9</f>
        <v>1173.797256769669</v>
      </c>
      <c r="T14" s="4">
        <f>S14/$C$23</f>
        <v>6.9827320450307497E-4</v>
      </c>
      <c r="U14" s="4">
        <f>T14*S14</f>
        <v>0.8196311719214755</v>
      </c>
    </row>
    <row r="15" spans="1:21" x14ac:dyDescent="0.45">
      <c r="B15" t="s">
        <v>3</v>
      </c>
      <c r="C15" s="1">
        <v>240000</v>
      </c>
      <c r="D15" s="2">
        <f>D14</f>
        <v>120</v>
      </c>
      <c r="E15" s="6"/>
      <c r="F15" s="7">
        <f>E$14*E$14*$C15</f>
        <v>1.223033370479669E-3</v>
      </c>
      <c r="G15" s="2">
        <f>G14</f>
        <v>240</v>
      </c>
      <c r="I15" s="7">
        <f>H$14*H$14*$C15</f>
        <v>4.8921334819186759E-3</v>
      </c>
      <c r="J15" s="2">
        <f>J14</f>
        <v>415</v>
      </c>
      <c r="L15" s="7">
        <f>K$14*K$14*$C15</f>
        <v>1.4627564043809793E-2</v>
      </c>
      <c r="M15" s="2">
        <f>M14</f>
        <v>339.41125496954282</v>
      </c>
      <c r="O15" s="7">
        <f>N$14*N$14*$C15</f>
        <v>9.7842669638373535E-3</v>
      </c>
      <c r="P15" s="2">
        <f>P14</f>
        <v>678.82250993908565</v>
      </c>
      <c r="R15" s="7">
        <f>Q$14*Q$14*$C15</f>
        <v>3.9137067855349414E-2</v>
      </c>
      <c r="S15" s="2">
        <f>S14</f>
        <v>1173.797256769669</v>
      </c>
      <c r="U15" s="7">
        <f>T$14*T$14*$C15</f>
        <v>0.11702051235047835</v>
      </c>
    </row>
    <row r="16" spans="1:21" x14ac:dyDescent="0.45">
      <c r="B16" t="s">
        <v>4</v>
      </c>
      <c r="C16" s="1">
        <v>240000</v>
      </c>
      <c r="D16" s="5">
        <f>D15-($C15*E$14)</f>
        <v>102.86734086853063</v>
      </c>
      <c r="E16" s="6"/>
      <c r="F16" s="7">
        <f t="shared" ref="F16:F22" si="0">E$14*E$14*$C16</f>
        <v>1.223033370479669E-3</v>
      </c>
      <c r="G16" s="5">
        <f>G15-($C15*H$14)</f>
        <v>205.73468173706127</v>
      </c>
      <c r="I16" s="7">
        <f t="shared" ref="I16:I22" si="1">H$14*H$14*$C16</f>
        <v>4.8921334819186759E-3</v>
      </c>
      <c r="J16" s="5">
        <f>J15-($C15*K$14)</f>
        <v>355.74955383700177</v>
      </c>
      <c r="L16" s="7">
        <f t="shared" ref="L16:L22" si="2">K$14*K$14*$C16</f>
        <v>1.4627564043809793E-2</v>
      </c>
      <c r="M16" s="5">
        <f>M15-($C15*N$14)</f>
        <v>290.95277716306435</v>
      </c>
      <c r="O16" s="7">
        <f t="shared" ref="O16:O22" si="3">N$14*N$14*$C16</f>
        <v>9.7842669638373535E-3</v>
      </c>
      <c r="P16" s="5">
        <f>P15-($C15*Q$14)</f>
        <v>581.90555432612871</v>
      </c>
      <c r="R16" s="7">
        <f t="shared" ref="R16:R22" si="4">Q$14*Q$14*$C16</f>
        <v>3.9137067855349414E-2</v>
      </c>
      <c r="S16" s="5">
        <f>S15-($C15*T$14)</f>
        <v>1006.2116876889311</v>
      </c>
      <c r="U16" s="7">
        <f t="shared" ref="U16:U22" si="5">T$14*T$14*$C16</f>
        <v>0.11702051235047835</v>
      </c>
    </row>
    <row r="17" spans="2:21" x14ac:dyDescent="0.45">
      <c r="B17" t="s">
        <v>5</v>
      </c>
      <c r="C17" s="1">
        <v>240000</v>
      </c>
      <c r="D17" s="5">
        <f t="shared" ref="D17:S22" si="6">D16-($C16*E$14)</f>
        <v>85.734681737061265</v>
      </c>
      <c r="E17" s="6"/>
      <c r="F17" s="7">
        <f t="shared" si="0"/>
        <v>1.223033370479669E-3</v>
      </c>
      <c r="G17" s="5">
        <f t="shared" si="6"/>
        <v>171.46936347412253</v>
      </c>
      <c r="I17" s="7">
        <f t="shared" si="1"/>
        <v>4.8921334819186759E-3</v>
      </c>
      <c r="J17" s="5">
        <f t="shared" si="6"/>
        <v>296.49910767400354</v>
      </c>
      <c r="L17" s="7">
        <f t="shared" si="2"/>
        <v>1.4627564043809793E-2</v>
      </c>
      <c r="M17" s="5">
        <f t="shared" si="6"/>
        <v>242.49429935658588</v>
      </c>
      <c r="O17" s="7">
        <f t="shared" si="3"/>
        <v>9.7842669638373535E-3</v>
      </c>
      <c r="P17" s="5">
        <f t="shared" si="6"/>
        <v>484.98859871317177</v>
      </c>
      <c r="R17" s="7">
        <f t="shared" si="4"/>
        <v>3.9137067855349414E-2</v>
      </c>
      <c r="S17" s="5">
        <f t="shared" si="6"/>
        <v>838.62611860819311</v>
      </c>
      <c r="U17" s="7">
        <f t="shared" si="5"/>
        <v>0.11702051235047835</v>
      </c>
    </row>
    <row r="18" spans="2:21" x14ac:dyDescent="0.45">
      <c r="B18" t="s">
        <v>6</v>
      </c>
      <c r="C18" s="1">
        <v>240000</v>
      </c>
      <c r="D18" s="5">
        <f t="shared" si="6"/>
        <v>68.602022605591898</v>
      </c>
      <c r="E18" s="6"/>
      <c r="F18" s="7">
        <f t="shared" si="0"/>
        <v>1.223033370479669E-3</v>
      </c>
      <c r="G18" s="5">
        <f t="shared" si="6"/>
        <v>137.2040452111838</v>
      </c>
      <c r="I18" s="7">
        <f t="shared" si="1"/>
        <v>4.8921334819186759E-3</v>
      </c>
      <c r="J18" s="5">
        <f t="shared" si="6"/>
        <v>237.24866151100531</v>
      </c>
      <c r="L18" s="7">
        <f t="shared" si="2"/>
        <v>1.4627564043809793E-2</v>
      </c>
      <c r="M18" s="5">
        <f t="shared" si="6"/>
        <v>194.03582155010741</v>
      </c>
      <c r="O18" s="7">
        <f t="shared" si="3"/>
        <v>9.7842669638373535E-3</v>
      </c>
      <c r="P18" s="5">
        <f t="shared" si="6"/>
        <v>388.07164310021483</v>
      </c>
      <c r="R18" s="7">
        <f t="shared" si="4"/>
        <v>3.9137067855349414E-2</v>
      </c>
      <c r="S18" s="5">
        <f t="shared" si="6"/>
        <v>671.04054952745514</v>
      </c>
      <c r="U18" s="7">
        <f t="shared" si="5"/>
        <v>0.11702051235047835</v>
      </c>
    </row>
    <row r="19" spans="2:21" x14ac:dyDescent="0.45">
      <c r="B19" t="s">
        <v>7</v>
      </c>
      <c r="C19" s="1">
        <v>240000</v>
      </c>
      <c r="D19" s="5">
        <f t="shared" si="6"/>
        <v>51.469363474122531</v>
      </c>
      <c r="E19" s="6"/>
      <c r="F19" s="7">
        <f t="shared" si="0"/>
        <v>1.223033370479669E-3</v>
      </c>
      <c r="G19" s="5">
        <f t="shared" si="6"/>
        <v>102.93872694824506</v>
      </c>
      <c r="I19" s="7">
        <f t="shared" si="1"/>
        <v>4.8921334819186759E-3</v>
      </c>
      <c r="J19" s="5">
        <f t="shared" si="6"/>
        <v>177.99821534800708</v>
      </c>
      <c r="L19" s="7">
        <f t="shared" si="2"/>
        <v>1.4627564043809793E-2</v>
      </c>
      <c r="M19" s="5">
        <f t="shared" si="6"/>
        <v>145.57734374362894</v>
      </c>
      <c r="O19" s="7">
        <f t="shared" si="3"/>
        <v>9.7842669638373535E-3</v>
      </c>
      <c r="P19" s="5">
        <f t="shared" si="6"/>
        <v>291.15468748725789</v>
      </c>
      <c r="R19" s="7">
        <f t="shared" si="4"/>
        <v>3.9137067855349414E-2</v>
      </c>
      <c r="S19" s="5">
        <f t="shared" si="6"/>
        <v>503.45498044671717</v>
      </c>
      <c r="U19" s="7">
        <f t="shared" si="5"/>
        <v>0.11702051235047835</v>
      </c>
    </row>
    <row r="20" spans="2:21" x14ac:dyDescent="0.45">
      <c r="B20" t="s">
        <v>8</v>
      </c>
      <c r="C20" s="1">
        <v>240000</v>
      </c>
      <c r="D20" s="5">
        <f t="shared" si="6"/>
        <v>34.336704342653164</v>
      </c>
      <c r="E20" s="6"/>
      <c r="F20" s="7">
        <f t="shared" si="0"/>
        <v>1.223033370479669E-3</v>
      </c>
      <c r="G20" s="5">
        <f t="shared" si="6"/>
        <v>68.673408685306327</v>
      </c>
      <c r="I20" s="7">
        <f t="shared" si="1"/>
        <v>4.8921334819186759E-3</v>
      </c>
      <c r="J20" s="5">
        <f t="shared" si="6"/>
        <v>118.74776918500886</v>
      </c>
      <c r="L20" s="7">
        <f t="shared" si="2"/>
        <v>1.4627564043809793E-2</v>
      </c>
      <c r="M20" s="5">
        <f t="shared" si="6"/>
        <v>97.118865937150488</v>
      </c>
      <c r="O20" s="7">
        <f t="shared" si="3"/>
        <v>9.7842669638373535E-3</v>
      </c>
      <c r="P20" s="5">
        <f t="shared" si="6"/>
        <v>194.23773187430098</v>
      </c>
      <c r="R20" s="7">
        <f t="shared" si="4"/>
        <v>3.9137067855349414E-2</v>
      </c>
      <c r="S20" s="5">
        <f t="shared" si="6"/>
        <v>335.8694113659792</v>
      </c>
      <c r="U20" s="7">
        <f t="shared" si="5"/>
        <v>0.11702051235047835</v>
      </c>
    </row>
    <row r="21" spans="2:21" x14ac:dyDescent="0.45">
      <c r="B21" t="s">
        <v>9</v>
      </c>
      <c r="C21" s="1">
        <v>240000</v>
      </c>
      <c r="D21" s="5">
        <f t="shared" si="6"/>
        <v>17.2040452111838</v>
      </c>
      <c r="E21" s="6"/>
      <c r="F21" s="7">
        <f t="shared" si="0"/>
        <v>1.223033370479669E-3</v>
      </c>
      <c r="G21" s="5">
        <f t="shared" si="6"/>
        <v>34.4080904223676</v>
      </c>
      <c r="I21" s="7">
        <f t="shared" si="1"/>
        <v>4.8921334819186759E-3</v>
      </c>
      <c r="J21" s="5">
        <f t="shared" si="6"/>
        <v>59.497323022010647</v>
      </c>
      <c r="L21" s="7">
        <f t="shared" si="2"/>
        <v>1.4627564043809793E-2</v>
      </c>
      <c r="M21" s="5">
        <f t="shared" si="6"/>
        <v>48.660388130672033</v>
      </c>
      <c r="O21" s="7">
        <f t="shared" si="3"/>
        <v>9.7842669638373535E-3</v>
      </c>
      <c r="P21" s="5">
        <f t="shared" si="6"/>
        <v>97.320776261344065</v>
      </c>
      <c r="R21" s="7">
        <f t="shared" si="4"/>
        <v>3.9137067855349414E-2</v>
      </c>
      <c r="S21" s="5">
        <f t="shared" si="6"/>
        <v>168.28384228524121</v>
      </c>
      <c r="U21" s="7">
        <f t="shared" si="5"/>
        <v>0.11702051235047835</v>
      </c>
    </row>
    <row r="22" spans="2:21" x14ac:dyDescent="0.45">
      <c r="B22" t="s">
        <v>10</v>
      </c>
      <c r="C22" s="1">
        <v>1000</v>
      </c>
      <c r="D22" s="5">
        <f t="shared" si="6"/>
        <v>7.1386079714436335E-2</v>
      </c>
      <c r="E22" s="6"/>
      <c r="F22" s="7">
        <f t="shared" si="0"/>
        <v>5.0959723769986211E-6</v>
      </c>
      <c r="G22" s="5">
        <f t="shared" si="6"/>
        <v>0.14277215942887267</v>
      </c>
      <c r="I22" s="7">
        <f t="shared" si="1"/>
        <v>2.0383889507994484E-5</v>
      </c>
      <c r="J22" s="5">
        <f t="shared" si="6"/>
        <v>0.24687685901243128</v>
      </c>
      <c r="L22" s="7">
        <f t="shared" si="2"/>
        <v>6.0948183515874141E-5</v>
      </c>
      <c r="M22" s="5">
        <f t="shared" si="6"/>
        <v>0.20191032419357668</v>
      </c>
      <c r="O22" s="7">
        <f t="shared" si="3"/>
        <v>4.0767779015988976E-5</v>
      </c>
      <c r="P22" s="5">
        <f t="shared" si="6"/>
        <v>0.40382064838715337</v>
      </c>
      <c r="R22" s="7">
        <f t="shared" si="4"/>
        <v>1.630711160639559E-4</v>
      </c>
      <c r="S22" s="5">
        <f t="shared" si="6"/>
        <v>0.6982732045032094</v>
      </c>
      <c r="U22" s="7">
        <f t="shared" si="5"/>
        <v>4.8758546812699313E-4</v>
      </c>
    </row>
    <row r="23" spans="2:21" x14ac:dyDescent="0.45">
      <c r="B23" t="s">
        <v>11</v>
      </c>
      <c r="C23" s="2">
        <f>SUM(C15:C22)</f>
        <v>1681000</v>
      </c>
      <c r="F23" s="7">
        <f>SUM(F15:F22)</f>
        <v>8.5663295657346806E-3</v>
      </c>
      <c r="I23" s="7">
        <f>SUM(I15:I22)</f>
        <v>3.4265318262938722E-2</v>
      </c>
      <c r="L23" s="7">
        <f>SUM(L15:L22)</f>
        <v>0.10245389649018444</v>
      </c>
      <c r="O23" s="7">
        <f>SUM(O15:O22)</f>
        <v>6.8530636525877472E-2</v>
      </c>
      <c r="R23" s="7">
        <f>SUM(R15:R22)</f>
        <v>0.27412254610350989</v>
      </c>
      <c r="U23" s="7">
        <f>SUM(U15:U22)</f>
        <v>0.8196311719214755</v>
      </c>
    </row>
    <row r="27" spans="2:21" x14ac:dyDescent="0.45">
      <c r="D27" t="s">
        <v>17</v>
      </c>
      <c r="J27" t="s">
        <v>17</v>
      </c>
      <c r="N27" t="s">
        <v>17</v>
      </c>
    </row>
    <row r="28" spans="2:21" x14ac:dyDescent="0.45">
      <c r="D28" t="s">
        <v>18</v>
      </c>
      <c r="E28" t="s">
        <v>19</v>
      </c>
      <c r="J28" t="s">
        <v>18</v>
      </c>
      <c r="K28" t="s">
        <v>19</v>
      </c>
      <c r="N28" t="s">
        <v>18</v>
      </c>
      <c r="P28" t="s">
        <v>19</v>
      </c>
    </row>
    <row r="29" spans="2:21" x14ac:dyDescent="0.45">
      <c r="D29">
        <v>1</v>
      </c>
      <c r="E29" s="2">
        <f>P15</f>
        <v>678.82250993908565</v>
      </c>
      <c r="F29" s="2"/>
      <c r="J29">
        <v>4</v>
      </c>
      <c r="K29" s="2">
        <f>P18</f>
        <v>388.07164310021483</v>
      </c>
      <c r="L29" s="2"/>
      <c r="N29">
        <v>3</v>
      </c>
      <c r="P29" s="2">
        <f>P17</f>
        <v>484.98859871317177</v>
      </c>
    </row>
    <row r="30" spans="2:21" x14ac:dyDescent="0.45">
      <c r="D30">
        <v>5</v>
      </c>
      <c r="E30" s="5">
        <f>S19</f>
        <v>503.45498044671717</v>
      </c>
      <c r="F30" s="5"/>
      <c r="J30" t="s">
        <v>26</v>
      </c>
      <c r="K30" s="5">
        <f>U18</f>
        <v>0.11702051235047835</v>
      </c>
      <c r="L30" s="5"/>
      <c r="N30">
        <v>7</v>
      </c>
      <c r="P30" s="5">
        <f>P21</f>
        <v>97.320776261344065</v>
      </c>
    </row>
    <row r="31" spans="2:21" x14ac:dyDescent="0.45">
      <c r="D31" t="s">
        <v>20</v>
      </c>
      <c r="E31" s="5">
        <f>E29-E30</f>
        <v>175.36752949236848</v>
      </c>
      <c r="F31" s="5"/>
      <c r="J31" t="s">
        <v>20</v>
      </c>
      <c r="K31" s="5">
        <f>K29-K30</f>
        <v>387.95462258786438</v>
      </c>
      <c r="L31" s="5"/>
      <c r="N31" t="s">
        <v>20</v>
      </c>
      <c r="P31" s="5">
        <f>P29-P30</f>
        <v>387.6678224518277</v>
      </c>
    </row>
    <row r="32" spans="2:21" x14ac:dyDescent="0.45">
      <c r="D32" t="s">
        <v>21</v>
      </c>
      <c r="E32">
        <v>0.2</v>
      </c>
      <c r="G32" t="s">
        <v>22</v>
      </c>
      <c r="J32" t="s">
        <v>21</v>
      </c>
      <c r="K32">
        <v>0.45</v>
      </c>
      <c r="N32" t="s">
        <v>21</v>
      </c>
      <c r="P32">
        <v>0.4</v>
      </c>
    </row>
    <row r="33" spans="1:21" x14ac:dyDescent="0.45">
      <c r="D33" t="s">
        <v>23</v>
      </c>
      <c r="E33" s="5">
        <f>E31/E32</f>
        <v>876.83764746184238</v>
      </c>
      <c r="F33" s="5"/>
      <c r="J33" t="s">
        <v>23</v>
      </c>
      <c r="K33" s="5">
        <f>K31/K32</f>
        <v>862.12138352858744</v>
      </c>
      <c r="L33" s="5"/>
      <c r="N33" t="s">
        <v>23</v>
      </c>
      <c r="P33" s="5">
        <f>P31/P32</f>
        <v>969.16955612956917</v>
      </c>
    </row>
    <row r="34" spans="1:21" x14ac:dyDescent="0.45">
      <c r="D34" t="s">
        <v>24</v>
      </c>
      <c r="E34">
        <v>1000</v>
      </c>
      <c r="J34" t="s">
        <v>24</v>
      </c>
      <c r="K34">
        <v>1000</v>
      </c>
      <c r="N34" t="s">
        <v>24</v>
      </c>
      <c r="P34">
        <v>1000</v>
      </c>
    </row>
    <row r="35" spans="1:21" x14ac:dyDescent="0.45">
      <c r="D35" t="s">
        <v>25</v>
      </c>
      <c r="E35" t="str">
        <f>IF(E33&lt;E34,"Yes", "No")</f>
        <v>Yes</v>
      </c>
      <c r="J35" t="s">
        <v>25</v>
      </c>
      <c r="K35" t="str">
        <f>IF(K33&lt;K34,"Yes", "No")</f>
        <v>Yes</v>
      </c>
      <c r="N35" t="s">
        <v>25</v>
      </c>
      <c r="P35" t="str">
        <f>IF(P33&lt;P34,"Yes", "No")</f>
        <v>Yes</v>
      </c>
    </row>
    <row r="36" spans="1:21" ht="14.65" thickBot="1" x14ac:dyDescent="0.5"/>
    <row r="37" spans="1:21" ht="14.65" thickBot="1" x14ac:dyDescent="0.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</row>
    <row r="40" spans="1:21" x14ac:dyDescent="0.45">
      <c r="A40" t="s">
        <v>28</v>
      </c>
    </row>
    <row r="41" spans="1:21" x14ac:dyDescent="0.45">
      <c r="D41" s="11" t="s">
        <v>13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1:21" x14ac:dyDescent="0.45">
      <c r="D42" s="11" t="s">
        <v>0</v>
      </c>
      <c r="E42" s="11"/>
      <c r="F42" s="11"/>
      <c r="G42" s="11"/>
      <c r="H42" s="11"/>
      <c r="I42" s="11"/>
      <c r="J42" s="11"/>
      <c r="K42" s="11"/>
      <c r="L42" s="3"/>
      <c r="M42" s="11" t="s">
        <v>16</v>
      </c>
      <c r="N42" s="11"/>
      <c r="O42" s="11"/>
      <c r="P42" s="11"/>
      <c r="Q42" s="11"/>
      <c r="R42" s="11"/>
      <c r="S42" s="11"/>
      <c r="T42" s="11"/>
    </row>
    <row r="43" spans="1:21" x14ac:dyDescent="0.45">
      <c r="D43" s="3" t="s">
        <v>14</v>
      </c>
      <c r="E43" s="3" t="s">
        <v>15</v>
      </c>
      <c r="F43" s="3" t="s">
        <v>27</v>
      </c>
      <c r="G43" s="3" t="s">
        <v>14</v>
      </c>
      <c r="H43" s="3" t="s">
        <v>15</v>
      </c>
      <c r="I43" s="3" t="s">
        <v>27</v>
      </c>
      <c r="J43" s="3" t="s">
        <v>14</v>
      </c>
      <c r="K43" s="3" t="s">
        <v>15</v>
      </c>
      <c r="L43" s="3" t="s">
        <v>27</v>
      </c>
      <c r="M43" s="3" t="s">
        <v>14</v>
      </c>
      <c r="N43" s="3" t="s">
        <v>15</v>
      </c>
      <c r="O43" s="3" t="s">
        <v>27</v>
      </c>
      <c r="P43" s="3" t="s">
        <v>14</v>
      </c>
      <c r="Q43" s="3" t="s">
        <v>15</v>
      </c>
      <c r="R43" s="3" t="s">
        <v>27</v>
      </c>
      <c r="S43" s="3" t="s">
        <v>14</v>
      </c>
      <c r="T43" s="3" t="s">
        <v>15</v>
      </c>
      <c r="U43" s="3" t="s">
        <v>27</v>
      </c>
    </row>
    <row r="44" spans="1:21" x14ac:dyDescent="0.45">
      <c r="B44" t="s">
        <v>12</v>
      </c>
      <c r="D44" s="1">
        <v>120</v>
      </c>
      <c r="E44" s="4">
        <f>D44/$C$23</f>
        <v>7.1386079714455682E-5</v>
      </c>
      <c r="F44" s="4">
        <f>E44*D44</f>
        <v>8.5663295657346823E-3</v>
      </c>
      <c r="G44" s="1">
        <f>B35</f>
        <v>0</v>
      </c>
      <c r="H44" s="4">
        <f>G44/$C$23</f>
        <v>0</v>
      </c>
      <c r="I44" s="4">
        <f>H44*G44</f>
        <v>0</v>
      </c>
      <c r="J44" s="1">
        <f>B39</f>
        <v>0</v>
      </c>
      <c r="K44" s="4">
        <f>J44/$C$23</f>
        <v>0</v>
      </c>
      <c r="L44" s="4">
        <f>K44*J44</f>
        <v>0</v>
      </c>
      <c r="M44" t="str">
        <f>D34</f>
        <v>V/mm Arc</v>
      </c>
      <c r="N44" s="4" t="e">
        <f>M44/$C$23</f>
        <v>#VALUE!</v>
      </c>
      <c r="O44" s="4" t="e">
        <f>N44*M44</f>
        <v>#VALUE!</v>
      </c>
      <c r="P44" t="str">
        <f>D35</f>
        <v>Safe?</v>
      </c>
      <c r="Q44" s="4" t="e">
        <f>P44/$C$23</f>
        <v>#VALUE!</v>
      </c>
      <c r="R44" s="4" t="e">
        <f>Q44*P44</f>
        <v>#VALUE!</v>
      </c>
      <c r="S44">
        <f>D39</f>
        <v>0</v>
      </c>
      <c r="T44" s="4">
        <f>S44/$C$23</f>
        <v>0</v>
      </c>
      <c r="U44" s="4">
        <f>T44*S44</f>
        <v>0</v>
      </c>
    </row>
    <row r="45" spans="1:21" x14ac:dyDescent="0.45">
      <c r="B45" t="s">
        <v>3</v>
      </c>
      <c r="C45" s="1">
        <v>1000000</v>
      </c>
      <c r="D45" s="2">
        <f>D44</f>
        <v>120</v>
      </c>
      <c r="E45" s="6"/>
      <c r="F45" s="7">
        <f>E$14*E$14*$C45</f>
        <v>5.0959723769986214E-3</v>
      </c>
      <c r="G45" s="2">
        <f>G44</f>
        <v>0</v>
      </c>
      <c r="I45" s="7">
        <f>H$14*H$14*$C45</f>
        <v>2.0383889507994486E-2</v>
      </c>
      <c r="J45" s="2">
        <f>J44</f>
        <v>0</v>
      </c>
      <c r="L45" s="7">
        <f>K$14*K$14*$C45</f>
        <v>6.0948183515874138E-2</v>
      </c>
      <c r="M45" s="2" t="str">
        <f>M44</f>
        <v>V/mm Arc</v>
      </c>
      <c r="O45" s="7">
        <f>N$14*N$14*$C45</f>
        <v>4.0767779015988978E-2</v>
      </c>
      <c r="P45" s="2" t="str">
        <f>P44</f>
        <v>Safe?</v>
      </c>
      <c r="R45" s="7">
        <f>Q$14*Q$14*$C45</f>
        <v>0.16307111606395591</v>
      </c>
      <c r="S45" s="2">
        <f>S44</f>
        <v>0</v>
      </c>
      <c r="U45" s="7">
        <f>T$14*T$14*$C45</f>
        <v>0.4875854681269931</v>
      </c>
    </row>
    <row r="46" spans="1:21" x14ac:dyDescent="0.45">
      <c r="B46" t="s">
        <v>4</v>
      </c>
      <c r="C46" s="1">
        <v>499000</v>
      </c>
      <c r="D46" s="5">
        <f>D45-($C45*E$14)</f>
        <v>48.613920285544324</v>
      </c>
      <c r="E46" s="6"/>
      <c r="F46" s="7">
        <f t="shared" ref="F46:F52" si="7">E$14*E$14*$C46</f>
        <v>2.5428902161223118E-3</v>
      </c>
      <c r="G46" s="5">
        <f>G45-($C45*H$14)</f>
        <v>-142.77215942891135</v>
      </c>
      <c r="I46" s="7">
        <f t="shared" ref="I46:I52" si="8">H$14*H$14*$C46</f>
        <v>1.0171560864489247E-2</v>
      </c>
      <c r="J46" s="5">
        <f>J45-($C45*K$14)</f>
        <v>-246.87685901249259</v>
      </c>
      <c r="L46" s="7">
        <f t="shared" ref="L46:L52" si="9">K$14*K$14*$C46</f>
        <v>3.0413143574421195E-2</v>
      </c>
      <c r="M46" s="5" t="e">
        <f>M45-($C45*N$14)</f>
        <v>#VALUE!</v>
      </c>
      <c r="O46" s="7">
        <f t="shared" ref="O46:O52" si="10">N$14*N$14*$C46</f>
        <v>2.0343121728978498E-2</v>
      </c>
      <c r="P46" s="5" t="e">
        <f>P45-($C45*Q$14)</f>
        <v>#VALUE!</v>
      </c>
      <c r="R46" s="7">
        <f t="shared" ref="R46:R52" si="11">Q$14*Q$14*$C46</f>
        <v>8.1372486915913991E-2</v>
      </c>
      <c r="S46" s="5">
        <f>S45-($C45*T$14)</f>
        <v>-698.27320450307502</v>
      </c>
      <c r="U46" s="7">
        <f t="shared" ref="U46:U52" si="12">T$14*T$14*$C46</f>
        <v>0.24330514859536956</v>
      </c>
    </row>
    <row r="47" spans="1:21" x14ac:dyDescent="0.45">
      <c r="B47" t="s">
        <v>5</v>
      </c>
      <c r="C47" s="1">
        <v>180000</v>
      </c>
      <c r="D47" s="5">
        <f t="shared" ref="D47:D52" si="13">D46-($C46*E$14)</f>
        <v>12.992266508030937</v>
      </c>
      <c r="E47" s="6"/>
      <c r="F47" s="7">
        <f t="shared" si="7"/>
        <v>9.1727502785975178E-4</v>
      </c>
      <c r="G47" s="5">
        <f t="shared" ref="G47:G52" si="14">G46-($C46*H$14)</f>
        <v>-214.01546698393813</v>
      </c>
      <c r="I47" s="7">
        <f t="shared" si="8"/>
        <v>3.6691001114390071E-3</v>
      </c>
      <c r="J47" s="5">
        <f t="shared" ref="J47:J52" si="15">J46-($C46*K$14)</f>
        <v>-370.06841165972639</v>
      </c>
      <c r="L47" s="7">
        <f t="shared" si="9"/>
        <v>1.0970673032857346E-2</v>
      </c>
      <c r="M47" s="5" t="e">
        <f t="shared" ref="M47:M52" si="16">M46-($C46*N$14)</f>
        <v>#VALUE!</v>
      </c>
      <c r="O47" s="7">
        <f t="shared" si="10"/>
        <v>7.3382002228780151E-3</v>
      </c>
      <c r="P47" s="5" t="e">
        <f t="shared" ref="P47:P52" si="17">P46-($C46*Q$14)</f>
        <v>#VALUE!</v>
      </c>
      <c r="R47" s="7">
        <f t="shared" si="11"/>
        <v>2.935280089151206E-2</v>
      </c>
      <c r="S47" s="5">
        <f t="shared" ref="S47:S52" si="18">S46-($C46*T$14)</f>
        <v>-1046.7115335501094</v>
      </c>
      <c r="U47" s="7">
        <f t="shared" si="12"/>
        <v>8.7765384262858764E-2</v>
      </c>
    </row>
    <row r="48" spans="1:21" x14ac:dyDescent="0.45">
      <c r="B48" t="s">
        <v>6</v>
      </c>
      <c r="C48" s="1">
        <v>1000</v>
      </c>
      <c r="D48" s="5">
        <f t="shared" si="13"/>
        <v>0.14277215942891353</v>
      </c>
      <c r="E48" s="6"/>
      <c r="F48" s="7">
        <f t="shared" si="7"/>
        <v>5.0959723769986211E-6</v>
      </c>
      <c r="G48" s="5">
        <f t="shared" si="14"/>
        <v>-239.71445568114217</v>
      </c>
      <c r="I48" s="7">
        <f t="shared" si="8"/>
        <v>2.0383889507994484E-5</v>
      </c>
      <c r="J48" s="5">
        <f t="shared" si="15"/>
        <v>-414.50624628197505</v>
      </c>
      <c r="L48" s="7">
        <f t="shared" si="9"/>
        <v>6.0948183515874141E-5</v>
      </c>
      <c r="M48" s="5" t="e">
        <f t="shared" si="16"/>
        <v>#VALUE!</v>
      </c>
      <c r="O48" s="7">
        <f t="shared" si="10"/>
        <v>4.0767779015988976E-5</v>
      </c>
      <c r="P48" s="5" t="e">
        <f t="shared" si="17"/>
        <v>#VALUE!</v>
      </c>
      <c r="R48" s="7">
        <f t="shared" si="11"/>
        <v>1.630711160639559E-4</v>
      </c>
      <c r="S48" s="5">
        <f t="shared" si="18"/>
        <v>-1172.400710360663</v>
      </c>
      <c r="U48" s="7">
        <f t="shared" si="12"/>
        <v>4.8758546812699313E-4</v>
      </c>
    </row>
    <row r="49" spans="2:21" x14ac:dyDescent="0.45">
      <c r="B49" t="s">
        <v>7</v>
      </c>
      <c r="C49" s="1">
        <v>1000</v>
      </c>
      <c r="D49" s="5">
        <f t="shared" si="13"/>
        <v>7.1386079714457845E-2</v>
      </c>
      <c r="E49" s="6"/>
      <c r="F49" s="7">
        <f t="shared" si="7"/>
        <v>5.0959723769986211E-6</v>
      </c>
      <c r="G49" s="5">
        <f t="shared" si="14"/>
        <v>-239.85722784057108</v>
      </c>
      <c r="I49" s="7">
        <f t="shared" si="8"/>
        <v>2.0383889507994484E-5</v>
      </c>
      <c r="J49" s="5">
        <f t="shared" si="15"/>
        <v>-414.75312314098755</v>
      </c>
      <c r="L49" s="7">
        <f t="shared" si="9"/>
        <v>6.0948183515874141E-5</v>
      </c>
      <c r="M49" s="5" t="e">
        <f t="shared" si="16"/>
        <v>#VALUE!</v>
      </c>
      <c r="O49" s="7">
        <f t="shared" si="10"/>
        <v>4.0767779015988976E-5</v>
      </c>
      <c r="P49" s="5" t="e">
        <f t="shared" si="17"/>
        <v>#VALUE!</v>
      </c>
      <c r="R49" s="7">
        <f t="shared" si="11"/>
        <v>1.630711160639559E-4</v>
      </c>
      <c r="S49" s="5">
        <f t="shared" si="18"/>
        <v>-1173.098983565166</v>
      </c>
      <c r="U49" s="7">
        <f t="shared" si="12"/>
        <v>4.8758546812699313E-4</v>
      </c>
    </row>
    <row r="50" spans="2:21" x14ac:dyDescent="0.45">
      <c r="B50" t="s">
        <v>8</v>
      </c>
      <c r="C50" s="1">
        <v>0</v>
      </c>
      <c r="D50" s="5">
        <f t="shared" si="13"/>
        <v>2.1649348980190553E-15</v>
      </c>
      <c r="E50" s="6"/>
      <c r="F50" s="7">
        <f t="shared" si="7"/>
        <v>0</v>
      </c>
      <c r="G50" s="5">
        <f t="shared" si="14"/>
        <v>-240</v>
      </c>
      <c r="I50" s="7">
        <f t="shared" si="8"/>
        <v>0</v>
      </c>
      <c r="J50" s="5">
        <f t="shared" si="15"/>
        <v>-415.00000000000006</v>
      </c>
      <c r="L50" s="7">
        <f t="shared" si="9"/>
        <v>0</v>
      </c>
      <c r="M50" s="5" t="e">
        <f t="shared" si="16"/>
        <v>#VALUE!</v>
      </c>
      <c r="O50" s="7">
        <f t="shared" si="10"/>
        <v>0</v>
      </c>
      <c r="P50" s="5" t="e">
        <f t="shared" si="17"/>
        <v>#VALUE!</v>
      </c>
      <c r="R50" s="7">
        <f t="shared" si="11"/>
        <v>0</v>
      </c>
      <c r="S50" s="5">
        <f t="shared" si="18"/>
        <v>-1173.797256769669</v>
      </c>
      <c r="U50" s="7">
        <f t="shared" si="12"/>
        <v>0</v>
      </c>
    </row>
    <row r="51" spans="2:21" x14ac:dyDescent="0.45">
      <c r="B51" t="s">
        <v>9</v>
      </c>
      <c r="C51" s="1">
        <v>0</v>
      </c>
      <c r="D51" s="5">
        <f t="shared" si="13"/>
        <v>2.1649348980190553E-15</v>
      </c>
      <c r="E51" s="6"/>
      <c r="F51" s="7">
        <f t="shared" si="7"/>
        <v>0</v>
      </c>
      <c r="G51" s="5">
        <f t="shared" si="14"/>
        <v>-240</v>
      </c>
      <c r="I51" s="7">
        <f t="shared" si="8"/>
        <v>0</v>
      </c>
      <c r="J51" s="5">
        <f t="shared" si="15"/>
        <v>-415.00000000000006</v>
      </c>
      <c r="L51" s="7">
        <f t="shared" si="9"/>
        <v>0</v>
      </c>
      <c r="M51" s="5" t="e">
        <f t="shared" si="16"/>
        <v>#VALUE!</v>
      </c>
      <c r="O51" s="7">
        <f t="shared" si="10"/>
        <v>0</v>
      </c>
      <c r="P51" s="5" t="e">
        <f t="shared" si="17"/>
        <v>#VALUE!</v>
      </c>
      <c r="R51" s="7">
        <f t="shared" si="11"/>
        <v>0</v>
      </c>
      <c r="S51" s="5">
        <f t="shared" si="18"/>
        <v>-1173.797256769669</v>
      </c>
      <c r="U51" s="7">
        <f t="shared" si="12"/>
        <v>0</v>
      </c>
    </row>
    <row r="52" spans="2:21" x14ac:dyDescent="0.45">
      <c r="B52" t="s">
        <v>10</v>
      </c>
      <c r="C52" s="1">
        <v>0</v>
      </c>
      <c r="D52" s="5">
        <f t="shared" si="13"/>
        <v>2.1649348980190553E-15</v>
      </c>
      <c r="E52" s="6"/>
      <c r="F52" s="7">
        <f t="shared" si="7"/>
        <v>0</v>
      </c>
      <c r="G52" s="5">
        <f t="shared" si="14"/>
        <v>-240</v>
      </c>
      <c r="I52" s="7">
        <f t="shared" si="8"/>
        <v>0</v>
      </c>
      <c r="J52" s="5">
        <f t="shared" si="15"/>
        <v>-415.00000000000006</v>
      </c>
      <c r="L52" s="7">
        <f t="shared" si="9"/>
        <v>0</v>
      </c>
      <c r="M52" s="5" t="e">
        <f t="shared" si="16"/>
        <v>#VALUE!</v>
      </c>
      <c r="O52" s="7">
        <f t="shared" si="10"/>
        <v>0</v>
      </c>
      <c r="P52" s="5" t="e">
        <f t="shared" si="17"/>
        <v>#VALUE!</v>
      </c>
      <c r="R52" s="7">
        <f t="shared" si="11"/>
        <v>0</v>
      </c>
      <c r="S52" s="5">
        <f t="shared" si="18"/>
        <v>-1173.797256769669</v>
      </c>
      <c r="U52" s="7">
        <f t="shared" si="12"/>
        <v>0</v>
      </c>
    </row>
    <row r="53" spans="2:21" x14ac:dyDescent="0.45">
      <c r="B53" t="s">
        <v>11</v>
      </c>
      <c r="C53" s="2">
        <f>SUM(C45:C52)</f>
        <v>1681000</v>
      </c>
      <c r="F53" s="7">
        <f>SUM(F45:F52)</f>
        <v>8.5663295657346823E-3</v>
      </c>
      <c r="I53" s="7">
        <f>SUM(I45:I52)</f>
        <v>3.4265318262938729E-2</v>
      </c>
      <c r="L53" s="7">
        <f>SUM(L45:L52)</f>
        <v>0.10245389649018442</v>
      </c>
      <c r="O53" s="7">
        <f>SUM(O45:O52)</f>
        <v>6.8530636525877459E-2</v>
      </c>
      <c r="R53" s="7">
        <f>SUM(R45:R52)</f>
        <v>0.27412254610350983</v>
      </c>
      <c r="U53" s="7">
        <f>SUM(U45:U52)</f>
        <v>0.81963117192147539</v>
      </c>
    </row>
    <row r="57" spans="2:21" x14ac:dyDescent="0.45">
      <c r="D57" t="s">
        <v>17</v>
      </c>
      <c r="J57" t="s">
        <v>17</v>
      </c>
      <c r="N57" t="s">
        <v>17</v>
      </c>
    </row>
    <row r="58" spans="2:21" x14ac:dyDescent="0.45">
      <c r="D58" t="s">
        <v>18</v>
      </c>
      <c r="E58" t="s">
        <v>19</v>
      </c>
      <c r="J58" t="s">
        <v>18</v>
      </c>
      <c r="K58" t="s">
        <v>19</v>
      </c>
      <c r="N58" t="s">
        <v>18</v>
      </c>
      <c r="P58" t="s">
        <v>19</v>
      </c>
    </row>
    <row r="59" spans="2:21" x14ac:dyDescent="0.45">
      <c r="D59">
        <v>1</v>
      </c>
      <c r="E59" s="2">
        <f>P15</f>
        <v>678.82250993908565</v>
      </c>
      <c r="F59" s="2"/>
      <c r="J59">
        <v>4</v>
      </c>
      <c r="K59" s="2" t="e">
        <f>P48</f>
        <v>#VALUE!</v>
      </c>
      <c r="L59" s="2"/>
      <c r="N59">
        <v>3</v>
      </c>
      <c r="P59" s="2" t="e">
        <f>P47</f>
        <v>#VALUE!</v>
      </c>
    </row>
    <row r="60" spans="2:21" x14ac:dyDescent="0.45">
      <c r="D60">
        <v>4</v>
      </c>
      <c r="E60" s="5">
        <f>P88</f>
        <v>0</v>
      </c>
      <c r="F60" s="5"/>
      <c r="J60" t="s">
        <v>26</v>
      </c>
      <c r="K60" s="5">
        <f>U48</f>
        <v>4.8758546812699313E-4</v>
      </c>
      <c r="L60" s="5"/>
      <c r="N60">
        <v>7</v>
      </c>
      <c r="P60" s="5" t="e">
        <f>P51</f>
        <v>#VALUE!</v>
      </c>
    </row>
    <row r="61" spans="2:21" x14ac:dyDescent="0.45">
      <c r="D61" t="s">
        <v>20</v>
      </c>
      <c r="E61" s="5">
        <f>E59-E60</f>
        <v>678.82250993908565</v>
      </c>
      <c r="F61" s="5"/>
      <c r="J61" t="s">
        <v>20</v>
      </c>
      <c r="K61" s="5" t="e">
        <f>K59-K60</f>
        <v>#VALUE!</v>
      </c>
      <c r="L61" s="5"/>
      <c r="N61" t="s">
        <v>20</v>
      </c>
      <c r="P61" s="5" t="e">
        <f>P59-P60</f>
        <v>#VALUE!</v>
      </c>
    </row>
    <row r="62" spans="2:21" x14ac:dyDescent="0.45">
      <c r="D62" t="s">
        <v>21</v>
      </c>
      <c r="E62">
        <v>0.7</v>
      </c>
      <c r="G62" t="s">
        <v>22</v>
      </c>
      <c r="J62" t="s">
        <v>21</v>
      </c>
      <c r="K62">
        <v>0.45</v>
      </c>
      <c r="N62" t="s">
        <v>21</v>
      </c>
      <c r="P62">
        <v>0.4</v>
      </c>
    </row>
    <row r="63" spans="2:21" x14ac:dyDescent="0.45">
      <c r="D63" t="s">
        <v>23</v>
      </c>
      <c r="E63" s="5">
        <f>E61/E62</f>
        <v>969.74644277012237</v>
      </c>
      <c r="F63" s="5"/>
      <c r="J63" t="s">
        <v>23</v>
      </c>
      <c r="K63" s="5" t="e">
        <f>K61/K62</f>
        <v>#VALUE!</v>
      </c>
      <c r="L63" s="5"/>
      <c r="N63" t="s">
        <v>23</v>
      </c>
      <c r="P63" s="5" t="e">
        <f>P61/P62</f>
        <v>#VALUE!</v>
      </c>
    </row>
    <row r="64" spans="2:21" x14ac:dyDescent="0.45">
      <c r="D64" t="s">
        <v>24</v>
      </c>
      <c r="E64">
        <v>1000</v>
      </c>
      <c r="J64" t="s">
        <v>24</v>
      </c>
      <c r="K64">
        <v>1000</v>
      </c>
      <c r="N64" t="s">
        <v>24</v>
      </c>
      <c r="P64">
        <v>1000</v>
      </c>
    </row>
    <row r="65" spans="4:16" x14ac:dyDescent="0.45">
      <c r="D65" t="s">
        <v>25</v>
      </c>
      <c r="E65" t="str">
        <f>IF(E63&lt;E64,"Yes", "No")</f>
        <v>Yes</v>
      </c>
      <c r="J65" t="s">
        <v>25</v>
      </c>
      <c r="K65" t="e">
        <f>IF(K63&lt;K64,"Yes", "No")</f>
        <v>#VALUE!</v>
      </c>
      <c r="N65" t="s">
        <v>25</v>
      </c>
      <c r="P65" t="e">
        <f>IF(P63&lt;P64,"Yes", "No")</f>
        <v>#VALUE!</v>
      </c>
    </row>
  </sheetData>
  <mergeCells count="6">
    <mergeCell ref="D12:K12"/>
    <mergeCell ref="M12:T12"/>
    <mergeCell ref="D11:T11"/>
    <mergeCell ref="D41:T41"/>
    <mergeCell ref="D42:K42"/>
    <mergeCell ref="M42:T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2443-0A2C-4EE1-8252-4C7348244218}">
  <dimension ref="A2:F24"/>
  <sheetViews>
    <sheetView tabSelected="1" workbookViewId="0">
      <selection activeCell="B21" sqref="B21"/>
    </sheetView>
  </sheetViews>
  <sheetFormatPr defaultRowHeight="14.25" x14ac:dyDescent="0.45"/>
  <cols>
    <col min="2" max="2" width="10.19921875" bestFit="1" customWidth="1"/>
    <col min="3" max="3" width="10.86328125" bestFit="1" customWidth="1"/>
  </cols>
  <sheetData>
    <row r="2" spans="1:6" x14ac:dyDescent="0.45">
      <c r="A2" t="s">
        <v>30</v>
      </c>
    </row>
    <row r="3" spans="1:6" x14ac:dyDescent="0.45">
      <c r="B3" t="s">
        <v>31</v>
      </c>
      <c r="C3" t="s">
        <v>32</v>
      </c>
      <c r="D3" t="s">
        <v>33</v>
      </c>
    </row>
    <row r="4" spans="1:6" x14ac:dyDescent="0.45">
      <c r="A4" t="s">
        <v>34</v>
      </c>
      <c r="B4" s="13">
        <v>240</v>
      </c>
      <c r="C4" s="12">
        <v>0</v>
      </c>
      <c r="D4" s="13">
        <f>B4-C4*$B$16</f>
        <v>240</v>
      </c>
    </row>
    <row r="5" spans="1:6" x14ac:dyDescent="0.45">
      <c r="A5" t="s">
        <v>3</v>
      </c>
      <c r="B5" s="13">
        <f>D4</f>
        <v>240</v>
      </c>
      <c r="C5" s="12">
        <v>120000</v>
      </c>
      <c r="D5" s="13">
        <f>B5-C5*$B$16</f>
        <v>205.75505350772889</v>
      </c>
    </row>
    <row r="6" spans="1:6" x14ac:dyDescent="0.45">
      <c r="A6" t="s">
        <v>4</v>
      </c>
      <c r="B6" s="13">
        <f t="shared" ref="B6:B13" si="0">D5</f>
        <v>205.75505350772889</v>
      </c>
      <c r="C6" s="12">
        <v>120000</v>
      </c>
      <c r="D6" s="13">
        <f t="shared" ref="D6:D13" si="1">B6-C6*$B$16</f>
        <v>171.51010701545778</v>
      </c>
    </row>
    <row r="7" spans="1:6" x14ac:dyDescent="0.45">
      <c r="A7" t="s">
        <v>5</v>
      </c>
      <c r="B7" s="13">
        <f t="shared" si="0"/>
        <v>171.51010701545778</v>
      </c>
      <c r="C7" s="12">
        <v>120000</v>
      </c>
      <c r="D7" s="13">
        <f t="shared" si="1"/>
        <v>137.26516052318667</v>
      </c>
    </row>
    <row r="8" spans="1:6" x14ac:dyDescent="0.45">
      <c r="A8" t="s">
        <v>6</v>
      </c>
      <c r="B8" s="13">
        <f t="shared" si="0"/>
        <v>137.26516052318667</v>
      </c>
      <c r="C8" s="12">
        <v>120000</v>
      </c>
      <c r="D8" s="13">
        <f t="shared" si="1"/>
        <v>103.02021403091555</v>
      </c>
    </row>
    <row r="9" spans="1:6" x14ac:dyDescent="0.45">
      <c r="A9" t="s">
        <v>7</v>
      </c>
      <c r="B9" s="13">
        <f t="shared" si="0"/>
        <v>103.02021403091555</v>
      </c>
      <c r="C9" s="12">
        <v>120000</v>
      </c>
      <c r="D9" s="13">
        <f t="shared" si="1"/>
        <v>68.775267538644442</v>
      </c>
    </row>
    <row r="10" spans="1:6" x14ac:dyDescent="0.45">
      <c r="A10" t="s">
        <v>8</v>
      </c>
      <c r="B10" s="13">
        <f t="shared" si="0"/>
        <v>68.775267538644442</v>
      </c>
      <c r="C10" s="12">
        <v>120000</v>
      </c>
      <c r="D10" s="13">
        <f t="shared" si="1"/>
        <v>34.530321046373338</v>
      </c>
    </row>
    <row r="11" spans="1:6" x14ac:dyDescent="0.45">
      <c r="A11" t="s">
        <v>9</v>
      </c>
      <c r="B11" s="13">
        <f t="shared" si="0"/>
        <v>34.530321046373338</v>
      </c>
      <c r="C11" s="12">
        <v>120000</v>
      </c>
      <c r="D11" s="13">
        <f t="shared" si="1"/>
        <v>0.28537455410223345</v>
      </c>
    </row>
    <row r="12" spans="1:6" x14ac:dyDescent="0.45">
      <c r="A12" t="s">
        <v>10</v>
      </c>
      <c r="B12" s="13">
        <f t="shared" si="0"/>
        <v>0.28537455410223345</v>
      </c>
      <c r="C12" s="12">
        <v>1000</v>
      </c>
      <c r="D12" s="13">
        <f t="shared" si="1"/>
        <v>-2.5757174171303632E-14</v>
      </c>
    </row>
    <row r="13" spans="1:6" x14ac:dyDescent="0.45">
      <c r="A13" t="s">
        <v>26</v>
      </c>
      <c r="B13" s="13">
        <f t="shared" si="0"/>
        <v>-2.5757174171303632E-14</v>
      </c>
      <c r="C13">
        <v>0</v>
      </c>
      <c r="D13" s="13">
        <f t="shared" si="1"/>
        <v>-2.5757174171303632E-14</v>
      </c>
      <c r="F13" s="12"/>
    </row>
    <row r="15" spans="1:6" x14ac:dyDescent="0.45">
      <c r="A15" t="s">
        <v>35</v>
      </c>
      <c r="B15">
        <f>SUM(C4:C13)</f>
        <v>841000</v>
      </c>
    </row>
    <row r="16" spans="1:6" x14ac:dyDescent="0.45">
      <c r="A16" t="s">
        <v>36</v>
      </c>
      <c r="B16">
        <f>B4/B15</f>
        <v>2.8537455410225922E-4</v>
      </c>
    </row>
    <row r="19" spans="1:2" x14ac:dyDescent="0.45">
      <c r="A19" t="s">
        <v>37</v>
      </c>
    </row>
    <row r="20" spans="1:2" x14ac:dyDescent="0.45">
      <c r="A20" t="s">
        <v>38</v>
      </c>
      <c r="B20">
        <v>10</v>
      </c>
    </row>
    <row r="21" spans="1:2" x14ac:dyDescent="0.45">
      <c r="A21" t="s">
        <v>42</v>
      </c>
      <c r="B21">
        <v>1000</v>
      </c>
    </row>
    <row r="22" spans="1:2" x14ac:dyDescent="0.45">
      <c r="A22" t="s">
        <v>39</v>
      </c>
      <c r="B22">
        <f>B20/B21</f>
        <v>0.01</v>
      </c>
    </row>
    <row r="23" spans="1:2" x14ac:dyDescent="0.45">
      <c r="A23" t="s">
        <v>40</v>
      </c>
      <c r="B23">
        <v>10</v>
      </c>
    </row>
    <row r="24" spans="1:2" x14ac:dyDescent="0.45">
      <c r="A24" t="s">
        <v>41</v>
      </c>
      <c r="B24">
        <f>B23*B22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2020-06-23T04:21:13Z</dcterms:created>
  <dcterms:modified xsi:type="dcterms:W3CDTF">2020-07-04T12:44:20Z</dcterms:modified>
</cp:coreProperties>
</file>