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Tube_Frame_Printer\Tubes\"/>
    </mc:Choice>
  </mc:AlternateContent>
  <xr:revisionPtr revIDLastSave="0" documentId="13_ncr:1_{F136271C-B9DE-4B64-8C0E-4DED1DFDF065}" xr6:coauthVersionLast="47" xr6:coauthVersionMax="47" xr10:uidLastSave="{00000000-0000-0000-0000-000000000000}"/>
  <bookViews>
    <workbookView xWindow="2303" yWindow="2940" windowWidth="12975" windowHeight="11978" activeTab="1" xr2:uid="{E9910817-D352-4039-99BB-C5B077FC8E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B5" i="2"/>
  <c r="B24" i="2"/>
  <c r="B26" i="2" s="1"/>
  <c r="M37" i="1"/>
  <c r="M38" i="1" s="1"/>
  <c r="O36" i="1"/>
  <c r="Q36" i="1" s="1"/>
  <c r="O35" i="1"/>
  <c r="O34" i="1"/>
  <c r="O33" i="1"/>
  <c r="Q33" i="1" s="1"/>
  <c r="L37" i="1"/>
  <c r="L38" i="1" s="1"/>
  <c r="P36" i="1"/>
  <c r="P35" i="1"/>
  <c r="P34" i="1"/>
  <c r="P33" i="1"/>
  <c r="K37" i="1"/>
  <c r="J37" i="1"/>
  <c r="I37" i="1"/>
  <c r="H37" i="1"/>
  <c r="B36" i="1"/>
  <c r="B26" i="1"/>
  <c r="D17" i="1"/>
  <c r="B16" i="1"/>
  <c r="E17" i="1" s="1"/>
  <c r="B8" i="1"/>
  <c r="K38" i="1" s="1"/>
  <c r="B27" i="2" l="1"/>
  <c r="B29" i="2" s="1"/>
  <c r="B28" i="2"/>
  <c r="B30" i="2" s="1"/>
  <c r="I38" i="1"/>
  <c r="J38" i="1"/>
  <c r="H38" i="1"/>
  <c r="Q34" i="1"/>
  <c r="Q35" i="1"/>
  <c r="B38" i="1"/>
  <c r="B40" i="1" s="1"/>
  <c r="B41" i="1" s="1"/>
  <c r="B28" i="1"/>
  <c r="B30" i="1" s="1"/>
  <c r="B31" i="1" s="1"/>
  <c r="B18" i="1"/>
  <c r="B20" i="1" s="1"/>
  <c r="B21" i="1" s="1"/>
  <c r="B10" i="1"/>
  <c r="B12" i="1" s="1"/>
  <c r="B13" i="1" s="1"/>
</calcChain>
</file>

<file path=xl/sharedStrings.xml><?xml version="1.0" encoding="utf-8"?>
<sst xmlns="http://schemas.openxmlformats.org/spreadsheetml/2006/main" count="99" uniqueCount="54">
  <si>
    <t>Stock Length</t>
  </si>
  <si>
    <t>ft</t>
  </si>
  <si>
    <t>mm</t>
  </si>
  <si>
    <t>Vertical Leg</t>
  </si>
  <si>
    <t>Pieces/Stock</t>
  </si>
  <si>
    <t>Diag Leg</t>
  </si>
  <si>
    <t>Pieces Required</t>
  </si>
  <si>
    <t>Stock Required</t>
  </si>
  <si>
    <t>Remainder</t>
  </si>
  <si>
    <t>Remainder Length</t>
  </si>
  <si>
    <t>Diag Leg Torsion</t>
  </si>
  <si>
    <t>Horiz Leg</t>
  </si>
  <si>
    <t>Size</t>
  </si>
  <si>
    <t>Qty</t>
  </si>
  <si>
    <t>Stock</t>
  </si>
  <si>
    <t>Spare</t>
  </si>
  <si>
    <t>Leftover/stick</t>
  </si>
  <si>
    <t>292x2</t>
  </si>
  <si>
    <t>Part</t>
  </si>
  <si>
    <t>Cut Combo</t>
  </si>
  <si>
    <t>Total Length</t>
  </si>
  <si>
    <t>Total</t>
  </si>
  <si>
    <t>Required</t>
  </si>
  <si>
    <t>Needed</t>
  </si>
  <si>
    <t>Concrete Post</t>
  </si>
  <si>
    <t>Concrete Density</t>
  </si>
  <si>
    <t>lb/ft3</t>
  </si>
  <si>
    <t>#3</t>
  </si>
  <si>
    <t>#5</t>
  </si>
  <si>
    <t>#7</t>
  </si>
  <si>
    <t>#8</t>
  </si>
  <si>
    <t>Rebar Density lbs/ft</t>
  </si>
  <si>
    <t>lb/ft</t>
  </si>
  <si>
    <t>#4</t>
  </si>
  <si>
    <t>#6</t>
  </si>
  <si>
    <t>Rebar / concrete</t>
  </si>
  <si>
    <t>lb/yd3</t>
  </si>
  <si>
    <t>Concrete Column Weight</t>
  </si>
  <si>
    <t>X</t>
  </si>
  <si>
    <t>Y</t>
  </si>
  <si>
    <t>H</t>
  </si>
  <si>
    <t>Rebar Size</t>
  </si>
  <si>
    <t>Rebar Qty</t>
  </si>
  <si>
    <t>Volume Rebar</t>
  </si>
  <si>
    <t>Volume Concrete</t>
  </si>
  <si>
    <t>ft3</t>
  </si>
  <si>
    <t>yd3</t>
  </si>
  <si>
    <t>Weight Concrete</t>
  </si>
  <si>
    <t>lbs</t>
  </si>
  <si>
    <t>Weight Rebar</t>
  </si>
  <si>
    <t>lbs/yd3</t>
  </si>
  <si>
    <t>Rebar/Concrete</t>
  </si>
  <si>
    <t>lbs/yd</t>
  </si>
  <si>
    <t>Total Weight of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</si>
</sst>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4900-4AE3-4B66-A28A-2CCA88830188}">
  <dimension ref="A7:Q41"/>
  <sheetViews>
    <sheetView topLeftCell="A16" workbookViewId="0">
      <selection activeCell="J31" sqref="J31"/>
    </sheetView>
  </sheetViews>
  <sheetFormatPr defaultRowHeight="14.25" x14ac:dyDescent="0.45"/>
  <cols>
    <col min="1" max="1" width="17.59765625" customWidth="1"/>
  </cols>
  <sheetData>
    <row r="7" spans="1:9" x14ac:dyDescent="0.45">
      <c r="A7" t="s">
        <v>0</v>
      </c>
      <c r="B7">
        <v>6</v>
      </c>
      <c r="C7" t="s">
        <v>1</v>
      </c>
    </row>
    <row r="8" spans="1:9" x14ac:dyDescent="0.45">
      <c r="B8">
        <f>B7*12*25.4</f>
        <v>1828.8</v>
      </c>
      <c r="C8" t="s">
        <v>2</v>
      </c>
    </row>
    <row r="9" spans="1:9" x14ac:dyDescent="0.45">
      <c r="A9" t="s">
        <v>3</v>
      </c>
      <c r="B9">
        <v>300</v>
      </c>
      <c r="C9" t="s">
        <v>2</v>
      </c>
    </row>
    <row r="10" spans="1:9" x14ac:dyDescent="0.45">
      <c r="A10" t="s">
        <v>4</v>
      </c>
      <c r="B10" s="2">
        <f>INT(B8/B9)</f>
        <v>6</v>
      </c>
      <c r="H10" t="s">
        <v>12</v>
      </c>
      <c r="I10" t="s">
        <v>13</v>
      </c>
    </row>
    <row r="11" spans="1:9" x14ac:dyDescent="0.45">
      <c r="A11" t="s">
        <v>6</v>
      </c>
      <c r="B11" s="2">
        <v>10</v>
      </c>
      <c r="H11">
        <v>300</v>
      </c>
      <c r="I11">
        <v>10</v>
      </c>
    </row>
    <row r="12" spans="1:9" x14ac:dyDescent="0.45">
      <c r="A12" t="s">
        <v>7</v>
      </c>
      <c r="B12" s="1">
        <f>B11/B10</f>
        <v>1.6666666666666667</v>
      </c>
      <c r="H12">
        <v>384</v>
      </c>
      <c r="I12">
        <v>8</v>
      </c>
    </row>
    <row r="13" spans="1:9" x14ac:dyDescent="0.45">
      <c r="A13" t="s">
        <v>9</v>
      </c>
      <c r="B13" s="2">
        <f>B8-B9*(B11 - (INT(B12)*B10))</f>
        <v>628.79999999999995</v>
      </c>
      <c r="C13" t="s">
        <v>2</v>
      </c>
      <c r="H13">
        <v>150</v>
      </c>
      <c r="I13">
        <v>10</v>
      </c>
    </row>
    <row r="14" spans="1:9" x14ac:dyDescent="0.45">
      <c r="B14" s="2"/>
      <c r="H14">
        <v>283</v>
      </c>
      <c r="I14">
        <v>5</v>
      </c>
    </row>
    <row r="15" spans="1:9" x14ac:dyDescent="0.45">
      <c r="A15" t="s">
        <v>0</v>
      </c>
      <c r="B15">
        <v>6</v>
      </c>
      <c r="C15" t="s">
        <v>1</v>
      </c>
    </row>
    <row r="16" spans="1:9" x14ac:dyDescent="0.45">
      <c r="B16">
        <f>B15*12*25.4</f>
        <v>1828.8</v>
      </c>
      <c r="C16" t="s">
        <v>2</v>
      </c>
      <c r="E16" t="s">
        <v>16</v>
      </c>
    </row>
    <row r="17" spans="1:17" x14ac:dyDescent="0.45">
      <c r="A17" t="s">
        <v>5</v>
      </c>
      <c r="B17">
        <v>384.19</v>
      </c>
      <c r="C17" t="s">
        <v>2</v>
      </c>
      <c r="D17">
        <f>B17*4</f>
        <v>1536.76</v>
      </c>
      <c r="E17">
        <f>B16-D17</f>
        <v>292.03999999999996</v>
      </c>
    </row>
    <row r="18" spans="1:17" x14ac:dyDescent="0.45">
      <c r="A18" t="s">
        <v>4</v>
      </c>
      <c r="B18" s="2">
        <f>INT(B16/B17)</f>
        <v>4</v>
      </c>
    </row>
    <row r="19" spans="1:17" x14ac:dyDescent="0.45">
      <c r="A19" t="s">
        <v>6</v>
      </c>
      <c r="B19" s="2">
        <v>8</v>
      </c>
    </row>
    <row r="20" spans="1:17" x14ac:dyDescent="0.45">
      <c r="A20" t="s">
        <v>7</v>
      </c>
      <c r="B20" s="1">
        <f>B19/B18</f>
        <v>2</v>
      </c>
    </row>
    <row r="21" spans="1:17" x14ac:dyDescent="0.45">
      <c r="A21" t="s">
        <v>9</v>
      </c>
      <c r="B21" s="2">
        <f>B16-B17*(B19 - (INT(B20)*B18))</f>
        <v>1828.8</v>
      </c>
      <c r="C21" t="s">
        <v>2</v>
      </c>
    </row>
    <row r="23" spans="1:17" x14ac:dyDescent="0.45">
      <c r="G23" t="s">
        <v>18</v>
      </c>
      <c r="H23" t="s">
        <v>14</v>
      </c>
      <c r="I23" t="s">
        <v>15</v>
      </c>
    </row>
    <row r="24" spans="1:17" x14ac:dyDescent="0.45">
      <c r="G24">
        <v>300</v>
      </c>
      <c r="H24">
        <v>2</v>
      </c>
      <c r="I24">
        <v>629</v>
      </c>
      <c r="J24" t="s">
        <v>2</v>
      </c>
    </row>
    <row r="25" spans="1:17" x14ac:dyDescent="0.45">
      <c r="A25" t="s">
        <v>0</v>
      </c>
      <c r="B25">
        <v>6</v>
      </c>
      <c r="C25" t="s">
        <v>1</v>
      </c>
      <c r="G25">
        <v>384</v>
      </c>
      <c r="H25">
        <v>2</v>
      </c>
      <c r="I25" t="s">
        <v>17</v>
      </c>
      <c r="J25" t="s">
        <v>2</v>
      </c>
    </row>
    <row r="26" spans="1:17" x14ac:dyDescent="0.45">
      <c r="B26">
        <f>B25*12*25.4</f>
        <v>1828.8</v>
      </c>
      <c r="C26" t="s">
        <v>2</v>
      </c>
      <c r="G26">
        <v>150</v>
      </c>
      <c r="H26">
        <v>1</v>
      </c>
      <c r="I26">
        <v>329</v>
      </c>
    </row>
    <row r="27" spans="1:17" x14ac:dyDescent="0.45">
      <c r="A27" t="s">
        <v>11</v>
      </c>
      <c r="B27">
        <v>150</v>
      </c>
      <c r="C27" t="s">
        <v>2</v>
      </c>
      <c r="G27">
        <v>283</v>
      </c>
      <c r="H27">
        <v>2</v>
      </c>
      <c r="I27">
        <v>697</v>
      </c>
    </row>
    <row r="28" spans="1:17" x14ac:dyDescent="0.45">
      <c r="A28" t="s">
        <v>4</v>
      </c>
      <c r="B28" s="2">
        <f>INT(B26/B27)</f>
        <v>12</v>
      </c>
    </row>
    <row r="29" spans="1:17" x14ac:dyDescent="0.45">
      <c r="A29" t="s">
        <v>6</v>
      </c>
      <c r="B29" s="2">
        <v>10</v>
      </c>
    </row>
    <row r="30" spans="1:17" x14ac:dyDescent="0.45">
      <c r="A30" t="s">
        <v>7</v>
      </c>
      <c r="B30" s="1">
        <f>B29/B28</f>
        <v>0.83333333333333337</v>
      </c>
    </row>
    <row r="31" spans="1:17" x14ac:dyDescent="0.45">
      <c r="A31" t="s">
        <v>9</v>
      </c>
      <c r="B31" s="2">
        <f>B26-B27*(B29 - (INT(B30)*B28))</f>
        <v>328.79999999999995</v>
      </c>
      <c r="C31" t="s">
        <v>2</v>
      </c>
    </row>
    <row r="32" spans="1:17" x14ac:dyDescent="0.45">
      <c r="G32" s="3" t="s">
        <v>19</v>
      </c>
      <c r="H32" s="3">
        <v>1</v>
      </c>
      <c r="I32" s="3">
        <v>2</v>
      </c>
      <c r="J32" s="3">
        <v>3</v>
      </c>
      <c r="K32" s="3">
        <v>4</v>
      </c>
      <c r="L32" s="3">
        <v>5</v>
      </c>
      <c r="M32" s="3">
        <v>6</v>
      </c>
      <c r="O32" t="s">
        <v>21</v>
      </c>
      <c r="P32" t="s">
        <v>22</v>
      </c>
      <c r="Q32" t="s">
        <v>23</v>
      </c>
    </row>
    <row r="33" spans="1:17" x14ac:dyDescent="0.45">
      <c r="G33" s="3">
        <v>300</v>
      </c>
      <c r="H33" s="3">
        <v>6</v>
      </c>
      <c r="I33" s="3">
        <v>4</v>
      </c>
      <c r="J33" s="3">
        <v>0</v>
      </c>
      <c r="K33" s="3">
        <v>0</v>
      </c>
      <c r="L33" s="3">
        <v>0</v>
      </c>
      <c r="M33" s="3">
        <v>0</v>
      </c>
      <c r="O33">
        <f>SUM(H33:N33)</f>
        <v>10</v>
      </c>
      <c r="P33" s="2">
        <f>B11</f>
        <v>10</v>
      </c>
      <c r="Q33" s="2">
        <f>P33-O33</f>
        <v>0</v>
      </c>
    </row>
    <row r="34" spans="1:17" x14ac:dyDescent="0.45">
      <c r="G34" s="3">
        <v>384</v>
      </c>
      <c r="H34" s="3">
        <v>0</v>
      </c>
      <c r="I34" s="3">
        <v>0</v>
      </c>
      <c r="J34" s="3">
        <v>4</v>
      </c>
      <c r="K34" s="3">
        <v>4</v>
      </c>
      <c r="L34" s="3">
        <v>0</v>
      </c>
      <c r="M34" s="3">
        <v>0</v>
      </c>
      <c r="O34">
        <f t="shared" ref="O34:O36" si="0">SUM(H34:N34)</f>
        <v>8</v>
      </c>
      <c r="P34" s="2">
        <f>B19</f>
        <v>8</v>
      </c>
      <c r="Q34" s="2">
        <f t="shared" ref="Q34:Q36" si="1">P34-O34</f>
        <v>0</v>
      </c>
    </row>
    <row r="35" spans="1:17" x14ac:dyDescent="0.45">
      <c r="A35" t="s">
        <v>0</v>
      </c>
      <c r="B35">
        <v>6</v>
      </c>
      <c r="C35" t="s">
        <v>1</v>
      </c>
      <c r="G35" s="3">
        <v>150</v>
      </c>
      <c r="H35" s="3">
        <v>0</v>
      </c>
      <c r="I35" s="3">
        <v>0</v>
      </c>
      <c r="J35" s="3">
        <v>0</v>
      </c>
      <c r="K35" s="3">
        <v>0</v>
      </c>
      <c r="L35" s="3">
        <v>10</v>
      </c>
      <c r="M35" s="3">
        <v>0</v>
      </c>
      <c r="O35">
        <f t="shared" si="0"/>
        <v>10</v>
      </c>
      <c r="P35" s="2">
        <f>B29</f>
        <v>10</v>
      </c>
      <c r="Q35" s="2">
        <f t="shared" si="1"/>
        <v>0</v>
      </c>
    </row>
    <row r="36" spans="1:17" x14ac:dyDescent="0.45">
      <c r="B36">
        <f>B35*12*25.4</f>
        <v>1828.8</v>
      </c>
      <c r="C36" t="s">
        <v>2</v>
      </c>
      <c r="G36" s="3">
        <v>283</v>
      </c>
      <c r="H36" s="3">
        <v>0</v>
      </c>
      <c r="I36" s="3">
        <v>2</v>
      </c>
      <c r="J36" s="3">
        <v>1</v>
      </c>
      <c r="K36" s="3">
        <v>1</v>
      </c>
      <c r="L36" s="3">
        <v>1</v>
      </c>
      <c r="M36" s="3">
        <v>5</v>
      </c>
      <c r="O36">
        <f t="shared" si="0"/>
        <v>10</v>
      </c>
      <c r="P36" s="2">
        <f>B39</f>
        <v>10</v>
      </c>
      <c r="Q36" s="2">
        <f t="shared" si="1"/>
        <v>0</v>
      </c>
    </row>
    <row r="37" spans="1:17" x14ac:dyDescent="0.45">
      <c r="A37" t="s">
        <v>10</v>
      </c>
      <c r="B37">
        <v>283.02</v>
      </c>
      <c r="C37" t="s">
        <v>2</v>
      </c>
      <c r="G37" s="4" t="s">
        <v>20</v>
      </c>
      <c r="H37" s="3">
        <f>SUM(H33*$G33+H34*$G34+H35*$G35+H36*$G36)</f>
        <v>1800</v>
      </c>
      <c r="I37" s="3">
        <f t="shared" ref="I37:M37" si="2">SUM(I33*$G33+I34*$G34+I35*$G35+I36*$G36)</f>
        <v>1766</v>
      </c>
      <c r="J37" s="3">
        <f t="shared" si="2"/>
        <v>1819</v>
      </c>
      <c r="K37" s="3">
        <f t="shared" si="2"/>
        <v>1819</v>
      </c>
      <c r="L37" s="3">
        <f t="shared" si="2"/>
        <v>1783</v>
      </c>
      <c r="M37" s="3">
        <f t="shared" si="2"/>
        <v>1415</v>
      </c>
    </row>
    <row r="38" spans="1:17" x14ac:dyDescent="0.45">
      <c r="A38" t="s">
        <v>4</v>
      </c>
      <c r="B38" s="2">
        <f>INT(B36/B37)</f>
        <v>6</v>
      </c>
      <c r="G38" s="3" t="s">
        <v>8</v>
      </c>
      <c r="H38" s="3">
        <f>$B$8-H37</f>
        <v>28.799999999999955</v>
      </c>
      <c r="I38" s="3">
        <f t="shared" ref="I38:M38" si="3">$B$8-I37</f>
        <v>62.799999999999955</v>
      </c>
      <c r="J38" s="3">
        <f t="shared" si="3"/>
        <v>9.7999999999999545</v>
      </c>
      <c r="K38" s="3">
        <f t="shared" si="3"/>
        <v>9.7999999999999545</v>
      </c>
      <c r="L38" s="3">
        <f t="shared" si="3"/>
        <v>45.799999999999955</v>
      </c>
      <c r="M38" s="3">
        <f t="shared" si="3"/>
        <v>413.79999999999995</v>
      </c>
    </row>
    <row r="39" spans="1:17" x14ac:dyDescent="0.45">
      <c r="A39" t="s">
        <v>6</v>
      </c>
      <c r="B39" s="2">
        <v>10</v>
      </c>
    </row>
    <row r="40" spans="1:17" x14ac:dyDescent="0.45">
      <c r="A40" t="s">
        <v>7</v>
      </c>
      <c r="B40" s="1">
        <f>B39/B38</f>
        <v>1.6666666666666667</v>
      </c>
    </row>
    <row r="41" spans="1:17" x14ac:dyDescent="0.45">
      <c r="A41" t="s">
        <v>9</v>
      </c>
      <c r="B41" s="2">
        <f>B36-B37*(B39 - (INT(B40)*B38))</f>
        <v>696.72</v>
      </c>
      <c r="C4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84C4-6CC0-4C3E-AE2F-9B11DF8F7877}">
  <dimension ref="A1:H30"/>
  <sheetViews>
    <sheetView tabSelected="1" topLeftCell="A7" workbookViewId="0">
      <selection activeCell="G12" sqref="G12"/>
    </sheetView>
  </sheetViews>
  <sheetFormatPr defaultRowHeight="14.25" x14ac:dyDescent="0.45"/>
  <cols>
    <col min="1" max="1" width="22.86328125" customWidth="1"/>
  </cols>
  <sheetData>
    <row r="1" spans="1:8" x14ac:dyDescent="0.45">
      <c r="A1" t="s">
        <v>24</v>
      </c>
    </row>
    <row r="4" spans="1:8" x14ac:dyDescent="0.45">
      <c r="A4" t="s">
        <v>25</v>
      </c>
      <c r="B4">
        <v>150</v>
      </c>
      <c r="C4" t="s">
        <v>26</v>
      </c>
    </row>
    <row r="5" spans="1:8" x14ac:dyDescent="0.45">
      <c r="A5" t="s">
        <v>25</v>
      </c>
      <c r="B5">
        <f>B4*27</f>
        <v>4050</v>
      </c>
      <c r="C5" t="s">
        <v>50</v>
      </c>
    </row>
    <row r="6" spans="1:8" x14ac:dyDescent="0.45">
      <c r="A6" t="s">
        <v>31</v>
      </c>
    </row>
    <row r="7" spans="1:8" x14ac:dyDescent="0.45">
      <c r="A7" t="s">
        <v>27</v>
      </c>
      <c r="B7">
        <v>0.376</v>
      </c>
      <c r="C7" t="s">
        <v>32</v>
      </c>
    </row>
    <row r="8" spans="1:8" x14ac:dyDescent="0.45">
      <c r="A8" t="s">
        <v>33</v>
      </c>
      <c r="B8">
        <v>0.66800000000000004</v>
      </c>
      <c r="C8" t="s">
        <v>32</v>
      </c>
    </row>
    <row r="9" spans="1:8" x14ac:dyDescent="0.45">
      <c r="A9" t="s">
        <v>28</v>
      </c>
      <c r="B9">
        <v>1.0429999999999999</v>
      </c>
      <c r="C9" t="s">
        <v>32</v>
      </c>
    </row>
    <row r="10" spans="1:8" x14ac:dyDescent="0.45">
      <c r="A10" t="s">
        <v>34</v>
      </c>
      <c r="B10">
        <v>1.502</v>
      </c>
      <c r="C10" t="s">
        <v>32</v>
      </c>
    </row>
    <row r="11" spans="1:8" x14ac:dyDescent="0.45">
      <c r="A11" t="s">
        <v>29</v>
      </c>
      <c r="B11">
        <v>2.044</v>
      </c>
      <c r="C11" t="s">
        <v>32</v>
      </c>
    </row>
    <row r="12" spans="1:8" x14ac:dyDescent="0.45">
      <c r="A12" t="s">
        <v>30</v>
      </c>
      <c r="B12">
        <v>2.67</v>
      </c>
      <c r="C12" t="s">
        <v>32</v>
      </c>
    </row>
    <row r="14" spans="1:8" x14ac:dyDescent="0.45">
      <c r="A14" t="s">
        <v>35</v>
      </c>
      <c r="B14">
        <v>50</v>
      </c>
      <c r="C14" t="s">
        <v>36</v>
      </c>
      <c r="H14" s="5"/>
    </row>
    <row r="15" spans="1:8" x14ac:dyDescent="0.45">
      <c r="B15">
        <v>100</v>
      </c>
      <c r="C15" t="s">
        <v>36</v>
      </c>
    </row>
    <row r="18" spans="1:3" x14ac:dyDescent="0.45">
      <c r="A18" t="s">
        <v>37</v>
      </c>
    </row>
    <row r="19" spans="1:3" x14ac:dyDescent="0.45">
      <c r="A19" t="s">
        <v>38</v>
      </c>
      <c r="B19">
        <v>0.5</v>
      </c>
      <c r="C19" t="s">
        <v>1</v>
      </c>
    </row>
    <row r="20" spans="1:3" x14ac:dyDescent="0.45">
      <c r="A20" t="s">
        <v>39</v>
      </c>
      <c r="B20">
        <v>0.5</v>
      </c>
      <c r="C20" t="s">
        <v>1</v>
      </c>
    </row>
    <row r="21" spans="1:3" x14ac:dyDescent="0.45">
      <c r="A21" t="s">
        <v>40</v>
      </c>
      <c r="B21">
        <v>12</v>
      </c>
      <c r="C21" t="s">
        <v>1</v>
      </c>
    </row>
    <row r="22" spans="1:3" x14ac:dyDescent="0.45">
      <c r="A22" t="s">
        <v>41</v>
      </c>
      <c r="B22">
        <v>3</v>
      </c>
    </row>
    <row r="23" spans="1:3" x14ac:dyDescent="0.45">
      <c r="A23" t="s">
        <v>42</v>
      </c>
      <c r="B23">
        <v>4</v>
      </c>
    </row>
    <row r="24" spans="1:3" x14ac:dyDescent="0.45">
      <c r="A24" t="s">
        <v>43</v>
      </c>
      <c r="B24" s="5">
        <f>(3.14159*((B22/8)/12)^2*B21)*B23</f>
        <v>0.14726203124999998</v>
      </c>
      <c r="C24" t="s">
        <v>45</v>
      </c>
    </row>
    <row r="25" spans="1:3" x14ac:dyDescent="0.45">
      <c r="A25" t="s">
        <v>49</v>
      </c>
      <c r="B25" s="5">
        <f>B21*B7*B23</f>
        <v>18.048000000000002</v>
      </c>
      <c r="C25" t="s">
        <v>48</v>
      </c>
    </row>
    <row r="26" spans="1:3" x14ac:dyDescent="0.45">
      <c r="A26" t="s">
        <v>44</v>
      </c>
      <c r="B26" s="1">
        <f>B19*B20*B21-B24</f>
        <v>2.8527379687500001</v>
      </c>
      <c r="C26" t="s">
        <v>45</v>
      </c>
    </row>
    <row r="27" spans="1:3" x14ac:dyDescent="0.45">
      <c r="A27" t="s">
        <v>44</v>
      </c>
      <c r="B27">
        <f>B26/27</f>
        <v>0.10565696180555556</v>
      </c>
      <c r="C27" t="s">
        <v>46</v>
      </c>
    </row>
    <row r="28" spans="1:3" x14ac:dyDescent="0.45">
      <c r="A28" t="s">
        <v>47</v>
      </c>
      <c r="B28" s="2">
        <f>B26*B4</f>
        <v>427.91069531250002</v>
      </c>
      <c r="C28" t="s">
        <v>48</v>
      </c>
    </row>
    <row r="29" spans="1:3" x14ac:dyDescent="0.45">
      <c r="A29" t="s">
        <v>51</v>
      </c>
      <c r="B29" s="1">
        <f>B25/B27</f>
        <v>170.81695036068146</v>
      </c>
      <c r="C29" t="s">
        <v>52</v>
      </c>
    </row>
    <row r="30" spans="1:3" x14ac:dyDescent="0.45">
      <c r="A30" t="s">
        <v>53</v>
      </c>
      <c r="B30" s="1">
        <f>B25+B28</f>
        <v>445.95869531250003</v>
      </c>
      <c r="C3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2021-12-16T04:25:14Z</dcterms:created>
  <dcterms:modified xsi:type="dcterms:W3CDTF">2022-01-09T13:34:18Z</dcterms:modified>
</cp:coreProperties>
</file>