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ycooke/Documents/Projects/FoodComputer/gro-hardware/"/>
    </mc:Choice>
  </mc:AlternateContent>
  <bookViews>
    <workbookView xWindow="0" yWindow="460" windowWidth="22300" windowHeight="14680"/>
  </bookViews>
  <sheets>
    <sheet name="Motherboard" sheetId="1" r:id="rId1"/>
    <sheet name="Hardware" sheetId="2" r:id="rId2"/>
    <sheet name="Kit" sheetId="3" r:id="rId3"/>
    <sheet name="Tool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4" i="2"/>
  <c r="G7" i="2"/>
  <c r="G8" i="2"/>
  <c r="G20" i="2"/>
  <c r="F11" i="1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F23" i="1"/>
  <c r="F21" i="1"/>
  <c r="F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/>
  <c r="F63" i="1"/>
</calcChain>
</file>

<file path=xl/sharedStrings.xml><?xml version="1.0" encoding="utf-8"?>
<sst xmlns="http://schemas.openxmlformats.org/spreadsheetml/2006/main" count="276" uniqueCount="201">
  <si>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</si>
  <si>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</si>
  <si>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</si>
  <si>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</si>
  <si>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</si>
  <si>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</si>
  <si>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</si>
  <si>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</si>
  <si>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</si>
  <si>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</si>
  <si>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</si>
  <si>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</si>
  <si>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</si>
  <si>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</si>
  <si>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</si>
  <si>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</si>
  <si>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</si>
  <si>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</si>
  <si>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</si>
  <si>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</si>
  <si>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</si>
  <si>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</si>
  <si>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</si>
  <si>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</si>
  <si>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</si>
  <si>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motherboard panel to motherboard dock panel mounting</t>
  </si>
  <si>
    <t>PVC to punched angle connections</t>
  </si>
  <si>
    <t>C2G / Cables To Go 03137 18 AWG Outlet Saver Power Extension Cord for NEMA 5-15P to NEMA 5-15R, Black (1 Foot/0.30 Meters)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</si>
  <si>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</si>
  <si>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</si>
  <si>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</si>
  <si>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</si>
  <si>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</si>
  <si>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</si>
  <si>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</si>
  <si>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back of each hex bolt</t>
  </si>
  <si>
    <t>Polycarbonate sheet, 0.093" thick, 48" x 36"</t>
  </si>
  <si>
    <t>window, side plate</t>
  </si>
  <si>
    <t>material for metal frame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</si>
  <si>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</si>
  <si>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</si>
  <si>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</si>
  <si>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</si>
  <si>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</si>
  <si>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</si>
  <si>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</si>
  <si>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Kingston 8 GB microSDHC Class 4 Flash Memory Card SDC4/8GBET</t>
  </si>
  <si>
    <t>TUFF-R insulation, 1" thick, 48" x 96"</t>
  </si>
  <si>
    <t>foam box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</si>
  <si>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</si>
  <si>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</si>
  <si>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</si>
  <si>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</si>
  <si>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</si>
  <si>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</si>
  <si>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</si>
  <si>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</si>
  <si>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</si>
  <si>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</si>
  <si>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</si>
  <si>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</si>
  <si>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</si>
  <si>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</si>
  <si>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</si>
  <si>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</si>
  <si>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</si>
  <si>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</si>
  <si>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</si>
  <si>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</si>
  <si>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</si>
  <si>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</si>
  <si>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</si>
  <si>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</si>
  <si>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</si>
  <si>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</si>
  <si>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</si>
  <si>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</si>
  <si>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</si>
  <si>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</si>
  <si>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</si>
  <si>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</si>
  <si>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</si>
  <si>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</si>
  <si>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</si>
  <si>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</si>
  <si>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</si>
  <si>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</si>
  <si>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</si>
  <si>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</si>
  <si>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</si>
  <si>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</si>
  <si>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</si>
  <si>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</si>
  <si>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</si>
  <si>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</si>
  <si>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</si>
  <si>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</si>
  <si>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</si>
  <si>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</si>
  <si>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</si>
  <si>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</si>
  <si>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</si>
  <si>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</si>
  <si>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</si>
  <si>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</si>
  <si>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</si>
  <si>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</si>
  <si>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</si>
  <si>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</si>
  <si>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</si>
  <si>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</si>
  <si>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</si>
  <si>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</si>
  <si>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</si>
  <si>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</si>
  <si>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</si>
  <si>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</si>
  <si>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</si>
  <si>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</si>
  <si>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</si>
  <si>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</si>
  <si>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</si>
  <si>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</si>
  <si>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</si>
  <si>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</si>
  <si>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</si>
  <si>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</si>
  <si>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</si>
  <si>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</si>
  <si>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</si>
  <si>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</si>
  <si>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</si>
  <si>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</si>
  <si>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</si>
  <si>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</si>
  <si>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</si>
  <si>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</si>
  <si>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</si>
  <si>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</si>
  <si>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</si>
  <si>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</si>
  <si>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</si>
  <si>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</si>
  <si>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</si>
  <si>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</si>
  <si>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</si>
  <si>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</si>
  <si>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</si>
  <si>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</si>
  <si>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</si>
  <si>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</si>
  <si>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</si>
  <si>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</si>
  <si>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</si>
  <si>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</si>
  <si>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</si>
  <si>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</si>
  <si>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</si>
  <si>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</si>
  <si>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</si>
  <si>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</si>
  <si>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</si>
  <si>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</si>
  <si>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</si>
  <si>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</si>
  <si>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</si>
  <si>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</si>
  <si>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</si>
  <si>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</si>
  <si>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</si>
  <si>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</si>
  <si>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</si>
  <si>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</si>
  <si>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</si>
  <si>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</si>
  <si>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Cost per Unit (NZD)</t>
  </si>
  <si>
    <t>PRICE (NZD)</t>
  </si>
  <si>
    <t>Corrugated plastic, white, 3mm thick, 1220 x 2440</t>
  </si>
  <si>
    <t>Bunnings</t>
  </si>
  <si>
    <t>Purchased by</t>
  </si>
  <si>
    <t>Ray</t>
  </si>
  <si>
    <t>Not available online</t>
  </si>
  <si>
    <t>Not available online - ALLSET 32L Storage Tub</t>
  </si>
  <si>
    <t>Threaded rod, M6 1m</t>
  </si>
  <si>
    <t>Washers, M6</t>
  </si>
  <si>
    <t>Hex bolts, M6, 40mm long</t>
  </si>
  <si>
    <t>Hex bolts, M6, 25mm long</t>
  </si>
  <si>
    <t>Hex bolts, M6, 20mm long</t>
  </si>
  <si>
    <t>Included in price of each bolt</t>
  </si>
  <si>
    <t>Nuts, M6</t>
  </si>
  <si>
    <t>Mitre10</t>
  </si>
  <si>
    <t>Aluminium angle, 1.6 x 20 x 20 mm, 2.5m</t>
  </si>
  <si>
    <t>Aluminium flat, 32 x 3 mm, 2m</t>
  </si>
  <si>
    <t>Magnetic Magnets</t>
  </si>
  <si>
    <t>have gone for lower strength magnets than specified originally (to reduce cost) - will have to wait and see on the results! Cost includes shipping</t>
  </si>
  <si>
    <t>FishPond</t>
  </si>
  <si>
    <t>Grow LED Lamp</t>
  </si>
  <si>
    <t>White LED Strip</t>
  </si>
  <si>
    <t>AC Extension Cable</t>
  </si>
  <si>
    <t>AC Plug</t>
  </si>
  <si>
    <t>Purchased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</si>
</sst>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sz val="10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5" fillId="0" borderId="0" xfId="0" applyFont="1"/>
    <xf numFmtId="0" fontId="16" fillId="0" borderId="0" xfId="1"/>
    <xf numFmtId="0" fontId="16" fillId="0" borderId="0" xfId="1" applyAlignment="1"/>
    <xf numFmtId="2" fontId="3" fillId="0" borderId="0" xfId="0" applyNumberFormat="1" applyFont="1" applyAlignment="1">
      <alignment horizontal="center"/>
    </xf>
    <xf numFmtId="0" fontId="16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pond.co.nz/Homeware/Erligpowht-45W-LED-Red-Blue-Indoor-Garden-Plant-Grow-Light-Hanging-Light/088958353462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nnings.co.nz/zenith-threaded-rod-m-6-x-1m-zinc-plated_p00252300" TargetMode="External"/><Relationship Id="rId4" Type="http://schemas.openxmlformats.org/officeDocument/2006/relationships/hyperlink" Target="http://www.magnetic-magnets.co.nz/catalog/Disc-Neo-Magnets-37/D10x1.5-mm-N45-Disc-Neo-Magnet-Pack-Qty--36-magnets-10.html" TargetMode="External"/><Relationship Id="rId1" Type="http://schemas.openxmlformats.org/officeDocument/2006/relationships/hyperlink" Target="http://www.bunnings.co.nz/knauf-insulation-xps-30x1200x600mm-multi-use-foam-board_p00269596" TargetMode="External"/><Relationship Id="rId2" Type="http://schemas.openxmlformats.org/officeDocument/2006/relationships/hyperlink" Target="http://www.bunnings.co.nz/corflute-3-3x2440x1220mm-white_p0016105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G24" sqref="G24"/>
    </sheetView>
  </sheetViews>
  <sheetFormatPr baseColWidth="10" defaultColWidth="8.83203125" defaultRowHeight="13" x14ac:dyDescent="0.15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9.83203125" customWidth="1"/>
    <col min="6" max="6" width="8.5" bestFit="1" customWidth="1"/>
  </cols>
  <sheetData>
    <row r="1" spans="1:7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4</v>
      </c>
      <c r="G1" s="1" t="s">
        <v>200</v>
      </c>
    </row>
    <row r="2" spans="1:7" x14ac:dyDescent="0.15">
      <c r="A2" s="2" t="s">
        <v>5</v>
      </c>
      <c r="B2" s="3"/>
      <c r="C2" s="3"/>
      <c r="D2" s="3"/>
      <c r="E2" s="3"/>
      <c r="F2" s="3"/>
    </row>
    <row r="3" spans="1:7" x14ac:dyDescent="0.15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1">
        <f t="shared" ref="F3:F5" si="0">E3*D3</f>
        <v>0</v>
      </c>
    </row>
    <row r="4" spans="1:7" x14ac:dyDescent="0.15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24</v>
      </c>
      <c r="D4" s="8">
        <v>1</v>
      </c>
      <c r="E4" s="8"/>
      <c r="F4" s="11">
        <f t="shared" si="0"/>
        <v>0</v>
      </c>
    </row>
    <row r="5" spans="1:7" ht="26" x14ac:dyDescent="0.15">
      <c r="A5" s="6" t="str">
        <f>HYPERLINK("http://www.amazon.com/gp/product/B0002J1KS0/ref=ox_sc_act_title_1?ie=UTF8&amp;psc=1&amp;smid=ATVPDKIKX0DER","AC Extension Cable")</f>
        <v>AC Extension Cable</v>
      </c>
      <c r="B5" s="13" t="s">
        <v>14</v>
      </c>
      <c r="C5" s="14" t="s">
        <v>27</v>
      </c>
      <c r="D5" s="8">
        <v>1</v>
      </c>
      <c r="E5" s="8"/>
      <c r="F5" s="11">
        <f t="shared" si="0"/>
        <v>0</v>
      </c>
    </row>
    <row r="6" spans="1:7" x14ac:dyDescent="0.15">
      <c r="A6" s="2" t="s">
        <v>31</v>
      </c>
      <c r="B6" s="3"/>
      <c r="C6" s="3"/>
      <c r="D6" s="3"/>
      <c r="E6" s="3"/>
      <c r="F6" s="3"/>
    </row>
    <row r="7" spans="1:7" x14ac:dyDescent="0.15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3" t="s">
        <v>14</v>
      </c>
      <c r="C7" s="13" t="s">
        <v>34</v>
      </c>
      <c r="D7" s="13">
        <v>1</v>
      </c>
      <c r="E7" s="13"/>
      <c r="F7" s="16">
        <f t="shared" ref="F7:F11" si="1">E7*D7</f>
        <v>0</v>
      </c>
    </row>
    <row r="8" spans="1:7" ht="26" x14ac:dyDescent="0.15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3" t="s">
        <v>14</v>
      </c>
      <c r="C8" s="13" t="s">
        <v>40</v>
      </c>
      <c r="D8" s="13">
        <v>1</v>
      </c>
      <c r="E8" s="13"/>
      <c r="F8" s="16">
        <f t="shared" si="1"/>
        <v>0</v>
      </c>
    </row>
    <row r="9" spans="1:7" x14ac:dyDescent="0.15">
      <c r="A9" s="6" t="str">
        <f>HYPERLINK("http://www.amazon.com/Raspberry-Pi-Model-Desktop-Linux/dp/B00T2U7R7I","Raspberry Pi 2 Model B")</f>
        <v>Raspberry Pi 2 Model B</v>
      </c>
      <c r="B9" s="13" t="s">
        <v>14</v>
      </c>
      <c r="C9" s="13" t="s">
        <v>45</v>
      </c>
      <c r="D9" s="13">
        <v>1</v>
      </c>
      <c r="E9" s="13"/>
      <c r="F9" s="16">
        <f t="shared" si="1"/>
        <v>0</v>
      </c>
    </row>
    <row r="10" spans="1:7" x14ac:dyDescent="0.15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3" t="s">
        <v>14</v>
      </c>
      <c r="C10" s="13" t="s">
        <v>46</v>
      </c>
      <c r="D10" s="13">
        <v>1</v>
      </c>
      <c r="E10" s="13"/>
      <c r="F10" s="16">
        <f t="shared" si="1"/>
        <v>0</v>
      </c>
    </row>
    <row r="11" spans="1:7" x14ac:dyDescent="0.15">
      <c r="A11" s="6" t="str">
        <f>HYPERLINK("http://www.amazon.com/gp/product/B00EUHRLF6/ref=ox_sc_imb_mini_detail?ie=UTF8&amp;psc=1&amp;smid=A1DCPNQKKEISZB","Ethernet cable")</f>
        <v>Ethernet cable</v>
      </c>
      <c r="B11" s="13" t="s">
        <v>14</v>
      </c>
      <c r="C11" s="17"/>
      <c r="D11" s="13">
        <v>1</v>
      </c>
      <c r="E11" s="13"/>
      <c r="F11" s="16">
        <f t="shared" si="1"/>
        <v>0</v>
      </c>
    </row>
    <row r="12" spans="1:7" ht="26" x14ac:dyDescent="0.15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3" t="s">
        <v>14</v>
      </c>
      <c r="C12" s="13" t="s">
        <v>53</v>
      </c>
      <c r="D12" s="13">
        <v>1</v>
      </c>
      <c r="E12" s="13"/>
      <c r="F12" s="16">
        <f t="shared" ref="F12:F15" si="2">E12*D12</f>
        <v>0</v>
      </c>
    </row>
    <row r="13" spans="1:7" x14ac:dyDescent="0.15">
      <c r="A13" s="6" t="str">
        <f>HYPERLINK("http://www.seeedstudio.com/depot/Base-Shield-V2-p-1378.html","Grove Base Shield")</f>
        <v>Grove Base Shield</v>
      </c>
      <c r="B13" s="13" t="s">
        <v>54</v>
      </c>
      <c r="C13" s="13" t="s">
        <v>55</v>
      </c>
      <c r="D13" s="13">
        <v>1</v>
      </c>
      <c r="E13" s="13"/>
      <c r="F13" s="16">
        <f t="shared" si="2"/>
        <v>0</v>
      </c>
    </row>
    <row r="14" spans="1:7" x14ac:dyDescent="0.15">
      <c r="A14" s="6" t="str">
        <f>HYPERLINK("https://www.adafruit.com/products/2097","Touchscreen Display")</f>
        <v>Touchscreen Display</v>
      </c>
      <c r="B14" s="13" t="s">
        <v>56</v>
      </c>
      <c r="C14" s="13" t="s">
        <v>57</v>
      </c>
      <c r="D14" s="13">
        <v>1</v>
      </c>
      <c r="E14" s="13"/>
      <c r="F14" s="16">
        <f t="shared" si="2"/>
        <v>0</v>
      </c>
    </row>
    <row r="15" spans="1:7" ht="26" x14ac:dyDescent="0.15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3" t="s">
        <v>14</v>
      </c>
      <c r="C15" s="13" t="s">
        <v>58</v>
      </c>
      <c r="D15" s="8">
        <v>1</v>
      </c>
      <c r="E15" s="8"/>
      <c r="F15" s="16">
        <f t="shared" si="2"/>
        <v>0</v>
      </c>
    </row>
    <row r="16" spans="1:7" x14ac:dyDescent="0.15">
      <c r="A16" s="2" t="s">
        <v>59</v>
      </c>
      <c r="B16" s="3"/>
      <c r="C16" s="3"/>
      <c r="D16" s="3"/>
      <c r="E16" s="3"/>
      <c r="F16" s="3"/>
    </row>
    <row r="17" spans="1:7" x14ac:dyDescent="0.15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3" t="s">
        <v>14</v>
      </c>
      <c r="C17" s="13" t="s">
        <v>60</v>
      </c>
      <c r="D17" s="13">
        <v>2</v>
      </c>
      <c r="E17" s="13"/>
      <c r="F17" s="16">
        <f t="shared" ref="F17:F21" si="3">E17*D17</f>
        <v>0</v>
      </c>
    </row>
    <row r="18" spans="1:7" ht="26" x14ac:dyDescent="0.15">
      <c r="A18" s="6" t="str">
        <f>HYPERLINK("http://www.amazon.com/52171-4E-Pre-Galvanized-Eccentric-Knockouts/dp/B000HEFCKC/ref=pd_bxgy_60_text_y","AC Relay Box Back Receptacle")</f>
        <v>AC Relay Box Back Receptacle</v>
      </c>
      <c r="B18" s="13" t="s">
        <v>14</v>
      </c>
      <c r="C18" s="13" t="s">
        <v>61</v>
      </c>
      <c r="D18" s="13">
        <v>1</v>
      </c>
      <c r="E18" s="13"/>
      <c r="F18" s="16">
        <f t="shared" si="3"/>
        <v>0</v>
      </c>
    </row>
    <row r="19" spans="1:7" x14ac:dyDescent="0.15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3" t="s">
        <v>14</v>
      </c>
      <c r="C19" s="13" t="s">
        <v>62</v>
      </c>
      <c r="D19" s="13">
        <v>1</v>
      </c>
      <c r="E19" s="13"/>
      <c r="F19" s="16">
        <f t="shared" si="3"/>
        <v>0</v>
      </c>
    </row>
    <row r="20" spans="1:7" ht="26" x14ac:dyDescent="0.15">
      <c r="A20" s="6" t="s">
        <v>199</v>
      </c>
      <c r="B20" s="13" t="s">
        <v>14</v>
      </c>
      <c r="C20" s="13" t="s">
        <v>63</v>
      </c>
      <c r="D20" s="13">
        <v>2</v>
      </c>
      <c r="E20" s="13"/>
      <c r="F20" s="16">
        <f t="shared" si="3"/>
        <v>0</v>
      </c>
    </row>
    <row r="21" spans="1:7" ht="26" x14ac:dyDescent="0.15">
      <c r="A21" s="6" t="s">
        <v>198</v>
      </c>
      <c r="B21" s="13" t="s">
        <v>14</v>
      </c>
      <c r="C21" s="13" t="s">
        <v>64</v>
      </c>
      <c r="D21" s="8">
        <v>1</v>
      </c>
      <c r="E21" s="8"/>
      <c r="F21" s="11">
        <f t="shared" si="3"/>
        <v>0</v>
      </c>
    </row>
    <row r="22" spans="1:7" x14ac:dyDescent="0.15">
      <c r="A22" s="2" t="s">
        <v>65</v>
      </c>
      <c r="B22" s="3"/>
      <c r="C22" s="3"/>
      <c r="D22" s="3"/>
      <c r="E22" s="3"/>
      <c r="F22" s="3"/>
    </row>
    <row r="23" spans="1:7" ht="26" x14ac:dyDescent="0.15">
      <c r="A23" s="6" t="s">
        <v>197</v>
      </c>
      <c r="B23" s="8" t="s">
        <v>14</v>
      </c>
      <c r="C23" s="13" t="s">
        <v>66</v>
      </c>
      <c r="D23" s="8">
        <v>2</v>
      </c>
      <c r="E23" s="8"/>
      <c r="F23" s="11">
        <f t="shared" ref="F23:F24" si="4">E23*D23</f>
        <v>0</v>
      </c>
    </row>
    <row r="24" spans="1:7" x14ac:dyDescent="0.15">
      <c r="A24" s="47" t="s">
        <v>196</v>
      </c>
      <c r="B24" s="8" t="s">
        <v>195</v>
      </c>
      <c r="C24" s="13" t="s">
        <v>67</v>
      </c>
      <c r="D24" s="8">
        <v>2</v>
      </c>
      <c r="E24" s="8">
        <v>91.99</v>
      </c>
      <c r="F24" s="11">
        <f t="shared" si="4"/>
        <v>183.98</v>
      </c>
      <c r="G24" t="s">
        <v>180</v>
      </c>
    </row>
    <row r="25" spans="1:7" x14ac:dyDescent="0.15">
      <c r="A25" s="2" t="s">
        <v>68</v>
      </c>
      <c r="B25" s="3"/>
      <c r="C25" s="3"/>
      <c r="D25" s="3"/>
      <c r="E25" s="3"/>
      <c r="F25" s="3"/>
    </row>
    <row r="26" spans="1:7" x14ac:dyDescent="0.15">
      <c r="A26" s="6" t="str">
        <f>HYPERLINK("http://www.amazon.com/dp/B003XDTWN2/ref=sr_ph?&amp;ie=UTF8&amp;qid=1440085101&amp;sr=1&amp;keywords=heater","Heater")</f>
        <v>Heater</v>
      </c>
      <c r="B26" s="13" t="s">
        <v>14</v>
      </c>
      <c r="C26" s="13" t="s">
        <v>69</v>
      </c>
      <c r="D26" s="13">
        <v>1</v>
      </c>
      <c r="E26" s="13"/>
      <c r="F26" s="16">
        <f t="shared" ref="F26:F31" si="5">E26*D26</f>
        <v>0</v>
      </c>
    </row>
    <row r="27" spans="1:7" ht="26" x14ac:dyDescent="0.15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3" t="s">
        <v>14</v>
      </c>
      <c r="C27" s="13" t="s">
        <v>70</v>
      </c>
      <c r="D27" s="13">
        <v>1</v>
      </c>
      <c r="E27" s="13"/>
      <c r="F27" s="16">
        <f t="shared" si="5"/>
        <v>0</v>
      </c>
    </row>
    <row r="28" spans="1:7" x14ac:dyDescent="0.15">
      <c r="A28" s="6" t="str">
        <f>HYPERLINK("http://www.amazon.com/dp/B00WJW3NM4/ref=twister_B00WJW3M3Y?_encoding=UTF8&amp;psc=1","USB Wall Adapter")</f>
        <v>USB Wall Adapter</v>
      </c>
      <c r="B28" s="8" t="s">
        <v>14</v>
      </c>
      <c r="C28" s="13" t="s">
        <v>71</v>
      </c>
      <c r="D28" s="8">
        <v>1</v>
      </c>
      <c r="E28" s="8"/>
      <c r="F28" s="16">
        <f t="shared" si="5"/>
        <v>0</v>
      </c>
    </row>
    <row r="29" spans="1:7" x14ac:dyDescent="0.15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3" t="s">
        <v>14</v>
      </c>
      <c r="C29" s="13" t="s">
        <v>72</v>
      </c>
      <c r="D29" s="13">
        <v>2</v>
      </c>
      <c r="E29" s="13"/>
      <c r="F29" s="16">
        <f t="shared" si="5"/>
        <v>0</v>
      </c>
    </row>
    <row r="30" spans="1:7" x14ac:dyDescent="0.15">
      <c r="A30" s="6" t="str">
        <f>HYPERLINK("http://www.amazon.com/Tjernlund-1519003-Wire-Fan-Guard/dp/B008RMKFTO/ref=sr_1_2?ie=UTF8&amp;qid=1440019946&amp;sr=8-2&amp;keywords=fan+guard","Fan Guards")</f>
        <v>Fan Guards</v>
      </c>
      <c r="B30" s="13" t="s">
        <v>14</v>
      </c>
      <c r="C30" s="13" t="s">
        <v>73</v>
      </c>
      <c r="D30" s="13">
        <v>2</v>
      </c>
      <c r="E30" s="13"/>
      <c r="F30" s="16">
        <f t="shared" si="5"/>
        <v>0</v>
      </c>
    </row>
    <row r="31" spans="1:7" x14ac:dyDescent="0.15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3" t="s">
        <v>14</v>
      </c>
      <c r="C31" s="13" t="s">
        <v>74</v>
      </c>
      <c r="D31" s="13">
        <v>2</v>
      </c>
      <c r="E31" s="13"/>
      <c r="F31" s="16">
        <f t="shared" si="5"/>
        <v>0</v>
      </c>
    </row>
    <row r="32" spans="1:7" x14ac:dyDescent="0.15">
      <c r="A32" s="2" t="s">
        <v>75</v>
      </c>
      <c r="B32" s="3"/>
      <c r="C32" s="3"/>
      <c r="D32" s="3"/>
      <c r="E32" s="3"/>
      <c r="F32" s="3"/>
    </row>
    <row r="33" spans="1:6" x14ac:dyDescent="0.15">
      <c r="A33" s="6" t="str">
        <f>HYPERLINK("http://www.co2meter.com/products/cozir-0-2-co2-sensor","CO2 Sensor")</f>
        <v>CO2 Sensor</v>
      </c>
      <c r="B33" s="13" t="s">
        <v>76</v>
      </c>
      <c r="C33" s="13" t="s">
        <v>77</v>
      </c>
      <c r="D33" s="13">
        <v>1</v>
      </c>
      <c r="E33" s="13"/>
      <c r="F33" s="16">
        <f t="shared" ref="F33:F36" si="6">E33*D33</f>
        <v>0</v>
      </c>
    </row>
    <row r="34" spans="1:6" ht="26" x14ac:dyDescent="0.15">
      <c r="A34" s="6" t="str">
        <f>HYPERLINK("http://www.seeedstudio.com/depot/Grove-TemperatureHumidity-Sensor-Pro-p-838.html","Air Temperature and Humidity Sensor")</f>
        <v>Air Temperature and Humidity Sensor</v>
      </c>
      <c r="B34" s="13" t="s">
        <v>54</v>
      </c>
      <c r="C34" s="13" t="s">
        <v>78</v>
      </c>
      <c r="D34" s="13">
        <v>1</v>
      </c>
      <c r="E34" s="13"/>
      <c r="F34" s="16">
        <f t="shared" si="6"/>
        <v>0</v>
      </c>
    </row>
    <row r="35" spans="1:6" x14ac:dyDescent="0.15">
      <c r="A35" s="6" t="str">
        <f>HYPERLINK("http://www.seeedstudio.com/depot/Grove-Digital-Light-Sensor-p-1281.html","Light Intensity Sensor")</f>
        <v>Light Intensity Sensor</v>
      </c>
      <c r="B35" s="13" t="s">
        <v>54</v>
      </c>
      <c r="C35" s="13" t="s">
        <v>79</v>
      </c>
      <c r="D35" s="13">
        <v>1</v>
      </c>
      <c r="E35" s="13"/>
      <c r="F35" s="16">
        <f t="shared" si="6"/>
        <v>0</v>
      </c>
    </row>
    <row r="36" spans="1:6" ht="26" x14ac:dyDescent="0.15">
      <c r="A36" s="6" t="str">
        <f>HYPERLINK("http://www.amazon.com/gp/product/B00YCDHQ8K?psc=1&amp;redirect=true&amp;ref_=oh_aui_detailpage_o06_s00","Webcam")</f>
        <v>Webcam</v>
      </c>
      <c r="B36" s="8" t="s">
        <v>14</v>
      </c>
      <c r="C36" s="13" t="s">
        <v>80</v>
      </c>
      <c r="D36" s="8">
        <v>1</v>
      </c>
      <c r="E36" s="8"/>
      <c r="F36" s="16">
        <f t="shared" si="6"/>
        <v>0</v>
      </c>
    </row>
    <row r="37" spans="1:6" x14ac:dyDescent="0.15">
      <c r="A37" s="2" t="s">
        <v>81</v>
      </c>
      <c r="B37" s="3"/>
      <c r="C37" s="3"/>
      <c r="D37" s="3"/>
      <c r="E37" s="3"/>
      <c r="F37" s="3"/>
    </row>
    <row r="38" spans="1:6" x14ac:dyDescent="0.15">
      <c r="A38" s="6" t="str">
        <f>HYPERLINK("http://www.amazon.com/gp/product/B0009SUF08?keywords=reed%20switch&amp;qid=1443805349&amp;ref_=sr_1_1&amp;sr=8-1","Magnetic Switch")</f>
        <v>Magnetic Switch</v>
      </c>
      <c r="B38" s="8" t="s">
        <v>14</v>
      </c>
      <c r="C38" s="8" t="s">
        <v>82</v>
      </c>
      <c r="D38" s="8">
        <v>1</v>
      </c>
      <c r="E38" s="8"/>
      <c r="F38" s="16">
        <f t="shared" ref="F38:F39" si="7">E38*D38</f>
        <v>0</v>
      </c>
    </row>
    <row r="39" spans="1:6" x14ac:dyDescent="0.15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83</v>
      </c>
      <c r="C39" s="13" t="s">
        <v>84</v>
      </c>
      <c r="D39" s="8">
        <v>1</v>
      </c>
      <c r="E39" s="8"/>
      <c r="F39" s="16">
        <f t="shared" si="7"/>
        <v>0</v>
      </c>
    </row>
    <row r="40" spans="1:6" x14ac:dyDescent="0.15">
      <c r="A40" s="2" t="s">
        <v>85</v>
      </c>
      <c r="B40" s="3"/>
      <c r="C40" s="3"/>
      <c r="D40" s="3"/>
      <c r="E40" s="3"/>
      <c r="F40" s="3"/>
    </row>
    <row r="41" spans="1:6" x14ac:dyDescent="0.15">
      <c r="A41" s="6" t="str">
        <f>HYPERLINK("http://www.amazon.com/gp/product/B0009YJ4N6?psc=1&amp;redirect=true&amp;ref_=ox_sc_act_title_1&amp;smid=ATVPDKIKX0DER","Air Pump")</f>
        <v>Air Pump</v>
      </c>
      <c r="B41" s="13" t="s">
        <v>14</v>
      </c>
      <c r="C41" s="13" t="s">
        <v>86</v>
      </c>
      <c r="D41" s="13">
        <v>1</v>
      </c>
      <c r="E41" s="13"/>
      <c r="F41" s="16">
        <f t="shared" ref="F41:F45" si="8">E41*D41</f>
        <v>0</v>
      </c>
    </row>
    <row r="42" spans="1:6" x14ac:dyDescent="0.15">
      <c r="A42" s="6" t="str">
        <f>HYPERLINK("http://www.amazon.com/Jardin-Aquarium-Ceramic-Diffusers-Diameter/dp/B0050HJ7Q6/ref=pd_bxgy_199_img_z","Air Stone")</f>
        <v>Air Stone</v>
      </c>
      <c r="B42" s="13" t="s">
        <v>14</v>
      </c>
      <c r="C42" s="13" t="s">
        <v>87</v>
      </c>
      <c r="D42" s="13">
        <v>1</v>
      </c>
      <c r="E42" s="13"/>
      <c r="F42" s="16">
        <f t="shared" si="8"/>
        <v>0</v>
      </c>
    </row>
    <row r="43" spans="1:6" x14ac:dyDescent="0.15">
      <c r="A43" s="6" t="str">
        <f>HYPERLINK("http://www.amazon.com/Standard-Airline-Tubing-Accessories-25-Feet/dp/B0002563MW/ref=pd_bxgy_199_img_y","Air Pump Tubing")</f>
        <v>Air Pump Tubing</v>
      </c>
      <c r="B43" s="13" t="s">
        <v>14</v>
      </c>
      <c r="C43" s="21" t="s">
        <v>88</v>
      </c>
      <c r="D43" s="13">
        <v>1</v>
      </c>
      <c r="E43" s="13"/>
      <c r="F43" s="16">
        <f t="shared" si="8"/>
        <v>0</v>
      </c>
    </row>
    <row r="44" spans="1:6" ht="26" x14ac:dyDescent="0.15">
      <c r="A44" s="6" t="str">
        <f>HYPERLINK("http://www.amazon.com/gp/product/B00EWENMAU?psc=1&amp;redirect=true&amp;ref_=ox_sc_act_title_2&amp;smid=A14L9DIA3NK9B0","Aquarium Pump")</f>
        <v>Aquarium Pump</v>
      </c>
      <c r="B44" s="13" t="s">
        <v>89</v>
      </c>
      <c r="C44" s="13" t="s">
        <v>90</v>
      </c>
      <c r="D44" s="8">
        <v>1</v>
      </c>
      <c r="E44" s="8"/>
      <c r="F44" s="16">
        <f t="shared" si="8"/>
        <v>0</v>
      </c>
    </row>
    <row r="45" spans="1:6" x14ac:dyDescent="0.15">
      <c r="A45" s="6" t="str">
        <f>HYPERLINK("http://www.amazon.com/gp/product/B0079QUTSQ?psc=1&amp;redirect=true&amp;ref_=ox_sc_act_title_1&amp;smid=ATVPDKIKX0DER","Pump Tubing")</f>
        <v>Pump Tubing</v>
      </c>
      <c r="B45" s="13" t="s">
        <v>89</v>
      </c>
      <c r="C45" s="13" t="s">
        <v>91</v>
      </c>
      <c r="D45" s="8">
        <v>1</v>
      </c>
      <c r="E45" s="8"/>
      <c r="F45" s="16">
        <f t="shared" si="8"/>
        <v>0</v>
      </c>
    </row>
    <row r="46" spans="1:6" x14ac:dyDescent="0.15">
      <c r="A46" s="2" t="s">
        <v>92</v>
      </c>
      <c r="B46" s="3"/>
      <c r="C46" s="3"/>
      <c r="D46" s="3"/>
      <c r="E46" s="3"/>
      <c r="F46" s="3"/>
    </row>
    <row r="47" spans="1:6" x14ac:dyDescent="0.15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3" t="s">
        <v>93</v>
      </c>
      <c r="C47" s="13" t="s">
        <v>94</v>
      </c>
      <c r="D47" s="13">
        <v>1</v>
      </c>
      <c r="E47" s="13"/>
      <c r="F47" s="16">
        <f t="shared" ref="F47:F48" si="9">E47*D47</f>
        <v>0</v>
      </c>
    </row>
    <row r="48" spans="1:6" x14ac:dyDescent="0.15">
      <c r="A48" s="6" t="str">
        <f>HYPERLINK("http://www.dfrobot.com/index.php?route=product/product&amp;product_id=1025#.Vg60SBNViko","pH Sensor")</f>
        <v>pH Sensor</v>
      </c>
      <c r="B48" s="13" t="s">
        <v>93</v>
      </c>
      <c r="C48" s="13" t="s">
        <v>95</v>
      </c>
      <c r="D48" s="13">
        <v>1</v>
      </c>
      <c r="E48" s="13"/>
      <c r="F48" s="16">
        <f t="shared" si="9"/>
        <v>0</v>
      </c>
    </row>
    <row r="49" spans="1:6" x14ac:dyDescent="0.15">
      <c r="A49" s="2" t="s">
        <v>96</v>
      </c>
      <c r="B49" s="3"/>
      <c r="C49" s="3"/>
      <c r="D49" s="3"/>
      <c r="E49" s="3"/>
      <c r="F49" s="3"/>
    </row>
    <row r="50" spans="1:6" ht="26" x14ac:dyDescent="0.15">
      <c r="A50" s="6" t="str">
        <f>HYPERLINK("http://www.amazon.com/gp/product/B00BL63ZU4?psc=1&amp;redirect=true&amp;ref_=oh_aui_detailpage_o01_s00","Cable Management Box")</f>
        <v>Cable Management Box</v>
      </c>
      <c r="B50" s="8" t="s">
        <v>14</v>
      </c>
      <c r="C50" s="13" t="s">
        <v>97</v>
      </c>
      <c r="D50" s="8">
        <v>1</v>
      </c>
      <c r="E50" s="8"/>
      <c r="F50" s="16">
        <f>E50*D50</f>
        <v>0</v>
      </c>
    </row>
    <row r="51" spans="1:6" x14ac:dyDescent="0.15">
      <c r="A51" s="17"/>
      <c r="B51" s="17"/>
      <c r="C51" s="17"/>
      <c r="D51" s="17"/>
      <c r="E51" s="17"/>
      <c r="F51" s="17"/>
    </row>
    <row r="52" spans="1:6" x14ac:dyDescent="0.15">
      <c r="A52" s="2" t="s">
        <v>98</v>
      </c>
      <c r="B52" s="3"/>
      <c r="C52" s="3"/>
      <c r="D52" s="3"/>
      <c r="E52" s="3"/>
      <c r="F52" s="3"/>
    </row>
    <row r="53" spans="1:6" ht="26" x14ac:dyDescent="0.15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3" t="s">
        <v>14</v>
      </c>
      <c r="C53" s="13" t="s">
        <v>99</v>
      </c>
      <c r="D53" s="8">
        <v>1</v>
      </c>
      <c r="E53" s="8"/>
      <c r="F53" s="11">
        <f t="shared" ref="F53:F55" si="10">E53*D53</f>
        <v>0</v>
      </c>
    </row>
    <row r="54" spans="1:6" x14ac:dyDescent="0.15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14</v>
      </c>
      <c r="C54" s="13" t="s">
        <v>100</v>
      </c>
      <c r="D54" s="8">
        <v>1</v>
      </c>
      <c r="E54" s="8"/>
      <c r="F54" s="11">
        <f t="shared" si="10"/>
        <v>0</v>
      </c>
    </row>
    <row r="55" spans="1:6" ht="26" x14ac:dyDescent="0.15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3" t="s">
        <v>14</v>
      </c>
      <c r="C55" s="13" t="s">
        <v>101</v>
      </c>
      <c r="D55" s="13">
        <v>1</v>
      </c>
      <c r="E55" s="13"/>
      <c r="F55" s="16">
        <f t="shared" si="10"/>
        <v>0</v>
      </c>
    </row>
    <row r="56" spans="1:6" x14ac:dyDescent="0.15">
      <c r="A56" s="6" t="str">
        <f>HYPERLINK("http://www.seeedstudio.com/depot/Grove-c-98_106_57/?ref=crumb","Grove Cables")</f>
        <v>Grove Cables</v>
      </c>
      <c r="B56" s="8" t="s">
        <v>54</v>
      </c>
      <c r="C56" s="8" t="s">
        <v>102</v>
      </c>
      <c r="D56" s="17"/>
      <c r="E56" s="17"/>
      <c r="F56" s="17"/>
    </row>
    <row r="57" spans="1:6" x14ac:dyDescent="0.15">
      <c r="A57" s="17"/>
      <c r="B57" s="17"/>
      <c r="C57" s="8" t="s">
        <v>103</v>
      </c>
      <c r="D57" s="17"/>
      <c r="E57" s="17"/>
      <c r="F57" s="17"/>
    </row>
    <row r="58" spans="1:6" x14ac:dyDescent="0.15">
      <c r="A58" s="22" t="str">
        <f>HYPERLINK("http://www.homedepot.com/p/3M-Scotch-1-in-x-12-5-yds-Indoor-Outdoor-Mounting-Tape-411-LONG-DC/100153200","Foam mounting tape")</f>
        <v>Foam mounting tape</v>
      </c>
      <c r="B58" s="23" t="s">
        <v>104</v>
      </c>
      <c r="C58" s="8" t="s">
        <v>105</v>
      </c>
      <c r="D58" s="8">
        <v>1</v>
      </c>
      <c r="E58" s="8"/>
      <c r="F58" s="16">
        <f t="shared" ref="F58:F62" si="11">E58*D58</f>
        <v>0</v>
      </c>
    </row>
    <row r="59" spans="1:6" x14ac:dyDescent="0.15">
      <c r="A59" s="22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83</v>
      </c>
      <c r="C59" s="8" t="s">
        <v>106</v>
      </c>
      <c r="D59" s="8">
        <v>1</v>
      </c>
      <c r="E59" s="8"/>
      <c r="F59" s="16">
        <f t="shared" si="11"/>
        <v>0</v>
      </c>
    </row>
    <row r="60" spans="1:6" x14ac:dyDescent="0.15">
      <c r="A60" s="22" t="str">
        <f>HYPERLINK("http://www.digikey.com/product-search/en?KeyWords=377-2132-ND&amp;WT.z_header=search_go","Air Exchange Box")</f>
        <v>Air Exchange Box</v>
      </c>
      <c r="B60" s="8" t="s">
        <v>107</v>
      </c>
      <c r="C60" s="8" t="s">
        <v>108</v>
      </c>
      <c r="D60" s="8">
        <v>1</v>
      </c>
      <c r="E60" s="8"/>
      <c r="F60" s="16">
        <f t="shared" si="11"/>
        <v>0</v>
      </c>
    </row>
    <row r="61" spans="1:6" x14ac:dyDescent="0.15">
      <c r="A61" s="22" t="str">
        <f>HYPERLINK("http://www.homedepot.com/p/Everbilt-6-x-1-2-in-Stainless-Steel-Pan-Head-Phillips-Sheet-Metal-Screw-50-per-Pack-800162/204275035","Short Screws")</f>
        <v>Short Screws</v>
      </c>
      <c r="B61" s="8" t="s">
        <v>104</v>
      </c>
      <c r="C61" s="13" t="s">
        <v>109</v>
      </c>
      <c r="D61" s="8">
        <v>1</v>
      </c>
      <c r="E61" s="8"/>
      <c r="F61" s="16">
        <f t="shared" si="11"/>
        <v>0</v>
      </c>
    </row>
    <row r="62" spans="1:6" x14ac:dyDescent="0.15">
      <c r="A62" s="22" t="str">
        <f>HYPERLINK("http://www.homedepot.com/p/Everbilt-8-x-2-in-Zinc-Plated-Pan-Head-Phillips-Drive-Sheet-Metal-Screw-50-Piece-801632/204275094","Long Screws")</f>
        <v>Long Screws</v>
      </c>
      <c r="B62" s="8" t="s">
        <v>104</v>
      </c>
      <c r="C62" s="13" t="s">
        <v>110</v>
      </c>
      <c r="D62" s="8">
        <v>1</v>
      </c>
      <c r="E62" s="8"/>
      <c r="F62" s="16">
        <f t="shared" si="11"/>
        <v>0</v>
      </c>
    </row>
    <row r="63" spans="1:6" x14ac:dyDescent="0.15">
      <c r="A63" s="2" t="s">
        <v>111</v>
      </c>
      <c r="B63" s="3"/>
      <c r="C63" s="3"/>
      <c r="D63" s="24">
        <f>SUM(D2:D62)</f>
        <v>54</v>
      </c>
      <c r="E63" s="25">
        <f>SUM(F2:F62)</f>
        <v>183.98</v>
      </c>
      <c r="F63" s="24">
        <f>SUM(F2:F62)</f>
        <v>183.98</v>
      </c>
    </row>
  </sheetData>
  <hyperlinks>
    <hyperlink ref="A2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32" zoomScaleNormal="181" zoomScalePageLayoutView="181" workbookViewId="0">
      <selection activeCell="G11" sqref="G11"/>
    </sheetView>
  </sheetViews>
  <sheetFormatPr baseColWidth="10" defaultColWidth="14.5" defaultRowHeight="15.75" customHeight="1" x14ac:dyDescent="0.15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4.6640625" bestFit="1" customWidth="1"/>
    <col min="6" max="6" width="15.6640625" customWidth="1"/>
    <col min="7" max="7" width="9.5" bestFit="1" customWidth="1"/>
    <col min="8" max="8" width="10.1640625" customWidth="1"/>
    <col min="9" max="9" width="77.33203125" bestFit="1" customWidth="1"/>
  </cols>
  <sheetData>
    <row r="1" spans="1:9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176</v>
      </c>
      <c r="H1" s="18" t="s">
        <v>179</v>
      </c>
      <c r="I1" s="5" t="s">
        <v>12</v>
      </c>
    </row>
    <row r="2" spans="1:9" ht="15.75" customHeight="1" x14ac:dyDescent="0.15">
      <c r="A2" s="4">
        <v>1</v>
      </c>
      <c r="B2" s="7" t="s">
        <v>13</v>
      </c>
      <c r="C2" s="7" t="s">
        <v>15</v>
      </c>
      <c r="D2" s="4">
        <v>1</v>
      </c>
      <c r="F2" s="4"/>
      <c r="G2" s="46"/>
      <c r="I2" s="10"/>
    </row>
    <row r="3" spans="1:9" ht="15.75" customHeight="1" x14ac:dyDescent="0.15">
      <c r="A3" s="4">
        <v>2</v>
      </c>
      <c r="B3" s="7" t="s">
        <v>177</v>
      </c>
      <c r="C3" s="7" t="s">
        <v>17</v>
      </c>
      <c r="D3" s="4">
        <v>1</v>
      </c>
      <c r="E3" s="44" t="s">
        <v>178</v>
      </c>
      <c r="F3" s="4">
        <v>1</v>
      </c>
      <c r="G3" s="46">
        <v>29.52</v>
      </c>
      <c r="H3" t="s">
        <v>180</v>
      </c>
      <c r="I3" s="10"/>
    </row>
    <row r="4" spans="1:9" ht="15.75" customHeight="1" x14ac:dyDescent="0.15">
      <c r="A4" s="4">
        <v>3</v>
      </c>
      <c r="B4" s="7" t="s">
        <v>18</v>
      </c>
      <c r="C4" s="7" t="s">
        <v>19</v>
      </c>
      <c r="D4" s="4">
        <v>1</v>
      </c>
      <c r="E4" s="44" t="s">
        <v>178</v>
      </c>
      <c r="F4" s="4">
        <v>1</v>
      </c>
      <c r="G4" s="46">
        <v>15.13</v>
      </c>
      <c r="H4" t="s">
        <v>180</v>
      </c>
      <c r="I4" s="10"/>
    </row>
    <row r="5" spans="1:9" ht="15.75" customHeight="1" x14ac:dyDescent="0.15">
      <c r="A5" s="4">
        <v>4</v>
      </c>
      <c r="B5" s="7" t="s">
        <v>20</v>
      </c>
      <c r="C5" s="7" t="s">
        <v>21</v>
      </c>
      <c r="D5" s="4">
        <v>6</v>
      </c>
      <c r="F5" s="4"/>
      <c r="G5" s="46"/>
      <c r="I5" s="10"/>
    </row>
    <row r="6" spans="1:9" ht="15.75" customHeight="1" x14ac:dyDescent="0.15">
      <c r="A6" s="4">
        <v>5</v>
      </c>
      <c r="B6" s="5" t="s">
        <v>22</v>
      </c>
      <c r="C6" s="5" t="s">
        <v>23</v>
      </c>
      <c r="D6" s="12">
        <v>1</v>
      </c>
      <c r="F6" s="12"/>
      <c r="G6" s="46"/>
      <c r="I6" s="10"/>
    </row>
    <row r="7" spans="1:9" ht="15.75" customHeight="1" x14ac:dyDescent="0.15">
      <c r="A7" s="4">
        <v>6</v>
      </c>
      <c r="B7" s="7" t="s">
        <v>185</v>
      </c>
      <c r="C7" s="7" t="s">
        <v>25</v>
      </c>
      <c r="D7" s="4">
        <v>6</v>
      </c>
      <c r="E7" t="s">
        <v>178</v>
      </c>
      <c r="F7" s="4">
        <v>1</v>
      </c>
      <c r="G7" s="46">
        <f>6*0.43</f>
        <v>2.58</v>
      </c>
      <c r="H7" t="s">
        <v>180</v>
      </c>
      <c r="I7" s="15" t="s">
        <v>181</v>
      </c>
    </row>
    <row r="8" spans="1:9" ht="15.75" customHeight="1" x14ac:dyDescent="0.15">
      <c r="A8" s="4">
        <v>7</v>
      </c>
      <c r="B8" s="7" t="s">
        <v>186</v>
      </c>
      <c r="C8" s="7" t="s">
        <v>26</v>
      </c>
      <c r="D8" s="4">
        <v>26</v>
      </c>
      <c r="E8" t="s">
        <v>178</v>
      </c>
      <c r="F8" s="4">
        <v>1</v>
      </c>
      <c r="G8" s="46">
        <f>0.37*30</f>
        <v>11.1</v>
      </c>
      <c r="H8" t="s">
        <v>180</v>
      </c>
      <c r="I8" s="15" t="s">
        <v>181</v>
      </c>
    </row>
    <row r="9" spans="1:9" ht="15.75" customHeight="1" x14ac:dyDescent="0.15">
      <c r="A9" s="4">
        <v>8</v>
      </c>
      <c r="B9" s="7" t="s">
        <v>187</v>
      </c>
      <c r="C9" s="7" t="s">
        <v>28</v>
      </c>
      <c r="D9" s="4">
        <v>46</v>
      </c>
      <c r="E9" t="s">
        <v>178</v>
      </c>
      <c r="F9" s="4">
        <v>50</v>
      </c>
      <c r="G9" s="46">
        <v>9.49</v>
      </c>
      <c r="H9" t="s">
        <v>180</v>
      </c>
      <c r="I9" s="15" t="s">
        <v>181</v>
      </c>
    </row>
    <row r="10" spans="1:9" ht="15.75" customHeight="1" x14ac:dyDescent="0.15">
      <c r="A10" s="4">
        <v>9</v>
      </c>
      <c r="B10" s="5" t="s">
        <v>29</v>
      </c>
      <c r="C10" s="5" t="s">
        <v>30</v>
      </c>
      <c r="D10" s="12">
        <v>1</v>
      </c>
      <c r="F10" s="12"/>
      <c r="G10" s="46"/>
    </row>
    <row r="11" spans="1:9" ht="15.75" customHeight="1" x14ac:dyDescent="0.15">
      <c r="A11" s="4">
        <v>10</v>
      </c>
      <c r="B11" s="7" t="s">
        <v>32</v>
      </c>
      <c r="C11" s="7" t="s">
        <v>33</v>
      </c>
      <c r="D11" s="4">
        <v>44</v>
      </c>
      <c r="E11" s="45" t="s">
        <v>193</v>
      </c>
      <c r="F11" s="4">
        <v>36</v>
      </c>
      <c r="G11" s="46">
        <f>2*25.9+5.9</f>
        <v>57.699999999999996</v>
      </c>
      <c r="H11" t="s">
        <v>180</v>
      </c>
      <c r="I11" s="10" t="s">
        <v>194</v>
      </c>
    </row>
    <row r="12" spans="1:9" ht="15.75" customHeight="1" x14ac:dyDescent="0.15">
      <c r="A12" s="4">
        <v>11</v>
      </c>
      <c r="B12" s="7" t="s">
        <v>189</v>
      </c>
      <c r="C12" s="7" t="s">
        <v>35</v>
      </c>
      <c r="D12" s="4">
        <v>83</v>
      </c>
      <c r="E12" t="s">
        <v>178</v>
      </c>
      <c r="F12" s="4">
        <v>0</v>
      </c>
      <c r="G12" s="46">
        <v>0</v>
      </c>
      <c r="H12" t="s">
        <v>180</v>
      </c>
      <c r="I12" s="10" t="s">
        <v>188</v>
      </c>
    </row>
    <row r="13" spans="1:9" ht="15.75" customHeight="1" x14ac:dyDescent="0.15">
      <c r="A13" s="4">
        <v>12</v>
      </c>
      <c r="B13" s="7" t="s">
        <v>36</v>
      </c>
      <c r="C13" s="7" t="s">
        <v>37</v>
      </c>
      <c r="D13" s="4">
        <v>1</v>
      </c>
      <c r="F13" s="4"/>
      <c r="G13" s="46"/>
      <c r="I13" s="10"/>
    </row>
    <row r="14" spans="1:9" ht="15.75" customHeight="1" x14ac:dyDescent="0.15">
      <c r="A14" s="4">
        <v>13</v>
      </c>
      <c r="B14" s="7" t="s">
        <v>191</v>
      </c>
      <c r="C14" s="7" t="s">
        <v>38</v>
      </c>
      <c r="D14" s="4">
        <v>5</v>
      </c>
      <c r="E14" t="s">
        <v>190</v>
      </c>
      <c r="F14" s="4">
        <v>1</v>
      </c>
      <c r="G14" s="46">
        <f>12.55*5</f>
        <v>62.75</v>
      </c>
      <c r="H14" t="s">
        <v>180</v>
      </c>
      <c r="I14" s="15" t="s">
        <v>181</v>
      </c>
    </row>
    <row r="15" spans="1:9" ht="15.75" customHeight="1" x14ac:dyDescent="0.15">
      <c r="A15" s="4">
        <v>14</v>
      </c>
      <c r="B15" s="5" t="s">
        <v>192</v>
      </c>
      <c r="C15" s="5" t="s">
        <v>39</v>
      </c>
      <c r="D15" s="12">
        <v>1</v>
      </c>
      <c r="E15" t="s">
        <v>190</v>
      </c>
      <c r="F15" s="12">
        <v>1</v>
      </c>
      <c r="G15" s="46">
        <v>25.88</v>
      </c>
      <c r="H15" t="s">
        <v>180</v>
      </c>
      <c r="I15" s="15" t="s">
        <v>181</v>
      </c>
    </row>
    <row r="16" spans="1:9" ht="15.75" customHeight="1" x14ac:dyDescent="0.15">
      <c r="A16" s="4">
        <v>15</v>
      </c>
      <c r="B16" s="7" t="s">
        <v>41</v>
      </c>
      <c r="C16" s="7" t="s">
        <v>42</v>
      </c>
      <c r="D16" s="4">
        <v>1</v>
      </c>
      <c r="F16" s="4"/>
      <c r="G16" s="46"/>
      <c r="I16" s="7"/>
    </row>
    <row r="17" spans="1:9" ht="15.75" customHeight="1" x14ac:dyDescent="0.15">
      <c r="A17" s="4">
        <v>16</v>
      </c>
      <c r="B17" s="7" t="s">
        <v>43</v>
      </c>
      <c r="C17" s="7" t="s">
        <v>44</v>
      </c>
      <c r="D17" s="4">
        <v>1</v>
      </c>
      <c r="E17" t="s">
        <v>178</v>
      </c>
      <c r="F17" s="4">
        <v>1</v>
      </c>
      <c r="G17" s="46">
        <v>9.98</v>
      </c>
      <c r="H17" t="s">
        <v>180</v>
      </c>
      <c r="I17" s="10" t="s">
        <v>182</v>
      </c>
    </row>
    <row r="18" spans="1:9" ht="15.75" customHeight="1" x14ac:dyDescent="0.15">
      <c r="A18" s="4">
        <v>17</v>
      </c>
      <c r="B18" s="7" t="s">
        <v>183</v>
      </c>
      <c r="C18" s="5" t="s">
        <v>39</v>
      </c>
      <c r="D18" s="4">
        <v>1</v>
      </c>
      <c r="E18" s="45" t="s">
        <v>178</v>
      </c>
      <c r="F18" s="4">
        <v>1</v>
      </c>
      <c r="G18" s="46">
        <v>5.97</v>
      </c>
      <c r="H18" t="s">
        <v>180</v>
      </c>
      <c r="I18" s="10"/>
    </row>
    <row r="19" spans="1:9" ht="15.75" customHeight="1" x14ac:dyDescent="0.15">
      <c r="A19" s="4">
        <v>18</v>
      </c>
      <c r="B19" s="7" t="s">
        <v>47</v>
      </c>
      <c r="C19" s="7" t="s">
        <v>48</v>
      </c>
      <c r="D19" s="4">
        <v>1</v>
      </c>
      <c r="F19" s="4"/>
      <c r="G19" s="46"/>
      <c r="I19" s="10"/>
    </row>
    <row r="20" spans="1:9" ht="15.75" customHeight="1" x14ac:dyDescent="0.15">
      <c r="A20" s="4">
        <v>19</v>
      </c>
      <c r="B20" s="7" t="s">
        <v>184</v>
      </c>
      <c r="C20" s="7" t="s">
        <v>49</v>
      </c>
      <c r="D20" s="4">
        <v>84</v>
      </c>
      <c r="E20" t="s">
        <v>178</v>
      </c>
      <c r="F20" s="4">
        <v>50</v>
      </c>
      <c r="G20" s="46">
        <f>3.14*2</f>
        <v>6.28</v>
      </c>
      <c r="H20" t="s">
        <v>180</v>
      </c>
      <c r="I20" s="10" t="s">
        <v>181</v>
      </c>
    </row>
    <row r="21" spans="1:9" ht="15.75" customHeight="1" x14ac:dyDescent="0.15">
      <c r="A21" s="4">
        <v>20</v>
      </c>
      <c r="B21" s="7" t="s">
        <v>50</v>
      </c>
      <c r="C21" s="7" t="s">
        <v>51</v>
      </c>
      <c r="D21" s="4">
        <v>2</v>
      </c>
      <c r="F21" s="4">
        <v>1</v>
      </c>
      <c r="G21" s="46"/>
      <c r="I21" s="10"/>
    </row>
    <row r="22" spans="1:9" ht="15.75" customHeight="1" x14ac:dyDescent="0.15">
      <c r="A22" s="10"/>
      <c r="B22" s="10"/>
      <c r="C22" s="10"/>
      <c r="D22" s="10"/>
      <c r="E22" s="10"/>
      <c r="F22" s="4" t="s">
        <v>52</v>
      </c>
      <c r="G22" s="46">
        <f>SUM(G2:G21)</f>
        <v>236.37999999999997</v>
      </c>
      <c r="I22" s="10"/>
    </row>
    <row r="23" spans="1:9" ht="15.75" customHeight="1" x14ac:dyDescent="0.15">
      <c r="A23" s="10"/>
      <c r="B23" s="10"/>
      <c r="C23" s="10"/>
      <c r="D23" s="10"/>
      <c r="E23" s="10"/>
      <c r="F23" s="19"/>
      <c r="G23" s="19"/>
      <c r="I23" s="10"/>
    </row>
    <row r="24" spans="1:9" ht="15.75" customHeight="1" x14ac:dyDescent="0.15">
      <c r="A24" s="10"/>
      <c r="B24" s="10"/>
      <c r="C24" s="10"/>
      <c r="D24" s="10"/>
      <c r="E24" s="10"/>
      <c r="F24" s="19"/>
      <c r="G24" s="19"/>
      <c r="I24" s="10"/>
    </row>
    <row r="25" spans="1:9" ht="15.75" customHeight="1" x14ac:dyDescent="0.15">
      <c r="A25" s="10"/>
      <c r="B25" s="10"/>
      <c r="C25" s="10"/>
      <c r="D25" s="10"/>
      <c r="E25" s="10"/>
      <c r="F25" s="19"/>
      <c r="G25" s="19"/>
      <c r="I25" s="10"/>
    </row>
    <row r="26" spans="1:9" ht="15.75" customHeight="1" x14ac:dyDescent="0.15">
      <c r="F26" s="20"/>
      <c r="G26" s="20"/>
    </row>
    <row r="27" spans="1:9" ht="15.75" customHeight="1" x14ac:dyDescent="0.15">
      <c r="F27" s="20"/>
      <c r="G27" s="20"/>
    </row>
    <row r="28" spans="1:9" ht="15.75" customHeight="1" x14ac:dyDescent="0.15">
      <c r="F28" s="20"/>
      <c r="G28" s="20"/>
    </row>
    <row r="29" spans="1:9" ht="15.75" customHeight="1" x14ac:dyDescent="0.15">
      <c r="F29" s="20"/>
      <c r="G29" s="20"/>
    </row>
    <row r="30" spans="1:9" ht="13" x14ac:dyDescent="0.15">
      <c r="F30" s="20"/>
      <c r="G30" s="20"/>
    </row>
    <row r="31" spans="1:9" ht="13" x14ac:dyDescent="0.15">
      <c r="F31" s="20"/>
      <c r="G31" s="20"/>
    </row>
    <row r="32" spans="1:9" ht="13" x14ac:dyDescent="0.15">
      <c r="F32" s="20"/>
      <c r="G32" s="20"/>
    </row>
    <row r="33" spans="6:7" ht="13" x14ac:dyDescent="0.15">
      <c r="F33" s="20"/>
      <c r="G33" s="20"/>
    </row>
  </sheetData>
  <hyperlinks>
    <hyperlink ref="E4" r:id="rId1"/>
    <hyperlink ref="E3" r:id="rId2"/>
    <hyperlink ref="E18" r:id="rId3"/>
    <hyperlink ref="E1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5" customWidth="1"/>
  </cols>
  <sheetData>
    <row r="1" spans="1:12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112</v>
      </c>
      <c r="H1" s="5"/>
      <c r="I1" s="10"/>
    </row>
    <row r="2" spans="1:12" ht="15.75" customHeight="1" x14ac:dyDescent="0.15">
      <c r="A2" s="26">
        <v>1</v>
      </c>
      <c r="B2" s="17" t="s">
        <v>113</v>
      </c>
      <c r="C2" s="17" t="s">
        <v>114</v>
      </c>
      <c r="D2" s="26">
        <v>1</v>
      </c>
      <c r="E2" s="27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6">
        <v>1</v>
      </c>
      <c r="G2" s="26"/>
      <c r="H2" s="28"/>
      <c r="I2" s="28"/>
      <c r="J2" s="29"/>
      <c r="K2" s="29"/>
      <c r="L2" s="29"/>
    </row>
    <row r="3" spans="1:12" ht="15.75" customHeight="1" x14ac:dyDescent="0.15">
      <c r="A3" s="26">
        <v>2</v>
      </c>
      <c r="B3" s="17" t="s">
        <v>115</v>
      </c>
      <c r="C3" s="17" t="s">
        <v>116</v>
      </c>
      <c r="D3" s="30">
        <v>1</v>
      </c>
      <c r="E3" s="27" t="str">
        <f t="shared" ref="E3:E4" si="0">HYPERLINK("http://www.jrpeters.com/Products/Hydroponics/Buy-Hydroponics.html","JRPeters")</f>
        <v>JRPeters</v>
      </c>
      <c r="F3" s="26" t="s">
        <v>118</v>
      </c>
      <c r="G3" s="26"/>
      <c r="H3" s="26"/>
      <c r="I3" s="28"/>
      <c r="J3" s="29"/>
      <c r="K3" s="29"/>
      <c r="L3" s="29"/>
    </row>
    <row r="4" spans="1:12" ht="15.75" customHeight="1" x14ac:dyDescent="0.15">
      <c r="A4" s="26">
        <v>3</v>
      </c>
      <c r="B4" s="17" t="s">
        <v>119</v>
      </c>
      <c r="C4" s="17" t="s">
        <v>116</v>
      </c>
      <c r="D4" s="30">
        <v>1</v>
      </c>
      <c r="E4" s="27" t="str">
        <f t="shared" si="0"/>
        <v>JRPeters</v>
      </c>
      <c r="F4" s="26" t="s">
        <v>118</v>
      </c>
      <c r="G4" s="26"/>
      <c r="H4" s="26"/>
      <c r="I4" s="28"/>
      <c r="J4" s="29"/>
      <c r="K4" s="29"/>
      <c r="L4" s="29"/>
    </row>
    <row r="5" spans="1:12" ht="15.75" customHeight="1" x14ac:dyDescent="0.15">
      <c r="A5" s="26">
        <v>4</v>
      </c>
      <c r="B5" s="17" t="s">
        <v>120</v>
      </c>
      <c r="C5" s="17" t="s">
        <v>121</v>
      </c>
      <c r="D5" s="30">
        <v>1</v>
      </c>
      <c r="E5" s="31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0" t="s">
        <v>128</v>
      </c>
      <c r="G5" s="30"/>
      <c r="H5" s="28"/>
      <c r="I5" s="28"/>
      <c r="J5" s="29"/>
      <c r="K5" s="29"/>
      <c r="L5" s="29"/>
    </row>
    <row r="6" spans="1:12" ht="15.75" customHeight="1" x14ac:dyDescent="0.15">
      <c r="A6" s="26">
        <v>5</v>
      </c>
      <c r="B6" s="17" t="s">
        <v>129</v>
      </c>
      <c r="C6" s="17" t="s">
        <v>121</v>
      </c>
      <c r="D6" s="30">
        <v>1</v>
      </c>
      <c r="E6" s="31" t="str">
        <f>HYPERLINK("http://www.amazon.com/Pyramex-S4110SMP-Safety-Glasses-Intruder/dp/B002KA00KS/ref=sr_1_2?ie=UTF8&amp;qid=1440429198&amp;sr=8-2&amp;keywords=safety+glasses","Amazon Prime")</f>
        <v>Amazon Prime</v>
      </c>
      <c r="F6" s="30">
        <v>6</v>
      </c>
      <c r="G6" s="30"/>
      <c r="H6" s="28"/>
      <c r="I6" s="28"/>
      <c r="J6" s="29"/>
      <c r="K6" s="29"/>
      <c r="L6" s="29"/>
    </row>
    <row r="7" spans="1:12" ht="15.75" customHeight="1" x14ac:dyDescent="0.15">
      <c r="A7" s="26">
        <v>6</v>
      </c>
      <c r="B7" s="17" t="s">
        <v>130</v>
      </c>
      <c r="C7" s="32" t="s">
        <v>131</v>
      </c>
      <c r="D7" s="30">
        <v>10</v>
      </c>
      <c r="E7" s="31" t="str">
        <f>HYPERLINK("http://www.amazon.com/gp/product/B005IQTSE0/ref=ox_sc_imb_mini_detail?ie=UTF8&amp;psc=1&amp;smid=A1EHJTTD3AJH1J","Amazon Prime")</f>
        <v>Amazon Prime</v>
      </c>
      <c r="F7" s="30">
        <v>100</v>
      </c>
      <c r="G7" s="30"/>
      <c r="H7" s="28"/>
      <c r="I7" s="28"/>
      <c r="J7" s="29"/>
      <c r="K7" s="29"/>
      <c r="L7" s="29"/>
    </row>
    <row r="8" spans="1:12" ht="15.75" customHeight="1" x14ac:dyDescent="0.15">
      <c r="A8" s="26">
        <v>7</v>
      </c>
      <c r="B8" s="17" t="s">
        <v>157</v>
      </c>
      <c r="C8" s="33" t="s">
        <v>159</v>
      </c>
      <c r="D8" s="30">
        <v>1</v>
      </c>
      <c r="E8" s="31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0">
        <v>3</v>
      </c>
      <c r="G8" s="30"/>
      <c r="H8" s="28"/>
      <c r="I8" s="28"/>
      <c r="J8" s="29"/>
      <c r="K8" s="29"/>
      <c r="L8" s="29"/>
    </row>
    <row r="9" spans="1:12" ht="15.75" customHeight="1" x14ac:dyDescent="0.15">
      <c r="A9" s="26">
        <v>8</v>
      </c>
      <c r="B9" s="17" t="s">
        <v>161</v>
      </c>
      <c r="C9" s="33" t="s">
        <v>162</v>
      </c>
      <c r="D9" s="30">
        <v>1</v>
      </c>
      <c r="E9" s="31" t="str">
        <f>HYPERLINK("http://www.amazon.com/Domino-Sugar-Granulated-10-Pound-Bags/dp/B00060N5OW/ref=sr_1_2?s=grocery&amp;ie=UTF8&amp;qid=1445014968&amp;sr=1-2&amp;keywords=sugar","Amazon")</f>
        <v>Amazon</v>
      </c>
      <c r="F9" s="30">
        <v>1</v>
      </c>
      <c r="G9" s="30"/>
      <c r="H9" s="28"/>
      <c r="I9" s="28"/>
      <c r="J9" s="29"/>
      <c r="K9" s="29"/>
      <c r="L9" s="29"/>
    </row>
    <row r="10" spans="1:12" ht="15.75" customHeight="1" x14ac:dyDescent="0.15">
      <c r="A10" s="26">
        <v>9</v>
      </c>
      <c r="B10" s="17" t="s">
        <v>163</v>
      </c>
      <c r="C10" s="33" t="s">
        <v>164</v>
      </c>
      <c r="D10" s="30">
        <v>6</v>
      </c>
      <c r="E10" s="31" t="str">
        <f>HYPERLINK("http://www.amazon.com/gp/product/B00YQLI1KK?psc=1&amp;redirect=true&amp;ref_=oh_aui_detailpage_o02_s01","Amazon Prime")</f>
        <v>Amazon Prime</v>
      </c>
      <c r="F10" s="30">
        <v>10</v>
      </c>
      <c r="G10" s="30"/>
      <c r="H10" s="28"/>
      <c r="I10" s="28"/>
      <c r="J10" s="29"/>
      <c r="K10" s="29"/>
      <c r="L10" s="29"/>
    </row>
    <row r="11" spans="1:12" ht="15.75" customHeight="1" x14ac:dyDescent="0.15">
      <c r="A11" s="26">
        <v>10</v>
      </c>
      <c r="B11" s="17" t="s">
        <v>165</v>
      </c>
      <c r="C11" s="33" t="s">
        <v>166</v>
      </c>
      <c r="D11" s="30" t="s">
        <v>167</v>
      </c>
      <c r="E11" s="31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0" t="s">
        <v>168</v>
      </c>
      <c r="G11" s="30"/>
      <c r="H11" s="28"/>
      <c r="I11" s="28"/>
      <c r="J11" s="29"/>
      <c r="K11" s="29"/>
      <c r="L11" s="29"/>
    </row>
    <row r="12" spans="1:12" ht="15.75" customHeight="1" x14ac:dyDescent="0.15">
      <c r="A12" s="26">
        <v>11</v>
      </c>
      <c r="B12" s="17" t="s">
        <v>169</v>
      </c>
      <c r="C12" s="33" t="s">
        <v>170</v>
      </c>
      <c r="D12" s="30">
        <v>1</v>
      </c>
      <c r="E12" s="31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0">
        <v>4</v>
      </c>
      <c r="G12" s="30"/>
      <c r="H12" s="28"/>
      <c r="I12" s="28"/>
      <c r="J12" s="29"/>
      <c r="K12" s="29"/>
      <c r="L12" s="29"/>
    </row>
    <row r="13" spans="1:12" ht="15.75" customHeight="1" x14ac:dyDescent="0.15">
      <c r="A13" s="26">
        <v>12</v>
      </c>
      <c r="B13" s="17" t="s">
        <v>171</v>
      </c>
      <c r="C13" s="33" t="s">
        <v>172</v>
      </c>
      <c r="D13" s="30">
        <v>1</v>
      </c>
      <c r="E13" s="31" t="str">
        <f>HYPERLINK("http://www.amazon.com/Grodan-Rockwool-Stonewool-Cuttings-Propagation/dp/B0087SJ3U0/ref=sr_1_1?ie=UTF8&amp;qid=1440422481&amp;sr=8-1&amp;keywords=horticubes","Amazon Prime")</f>
        <v>Amazon Prime</v>
      </c>
      <c r="F13" s="30">
        <v>200</v>
      </c>
      <c r="G13" s="30"/>
      <c r="H13" s="28"/>
      <c r="I13" s="28"/>
      <c r="J13" s="29"/>
      <c r="K13" s="29"/>
      <c r="L13" s="29"/>
    </row>
    <row r="14" spans="1:12" ht="15.75" customHeight="1" x14ac:dyDescent="0.15">
      <c r="A14" s="34">
        <v>13</v>
      </c>
      <c r="B14" s="35" t="s">
        <v>173</v>
      </c>
      <c r="C14" s="35" t="s">
        <v>174</v>
      </c>
      <c r="D14" s="34">
        <v>1</v>
      </c>
      <c r="E14" s="36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4">
        <v>1</v>
      </c>
      <c r="G14" s="34"/>
      <c r="H14" s="29"/>
      <c r="I14" s="29"/>
      <c r="J14" s="29"/>
      <c r="K14" s="29"/>
      <c r="L14" s="29"/>
    </row>
    <row r="15" spans="1:12" ht="15.75" customHeight="1" x14ac:dyDescent="0.15">
      <c r="A15" s="37"/>
      <c r="B15" s="37"/>
      <c r="C15" s="37"/>
      <c r="D15" s="37"/>
      <c r="E15" s="37"/>
      <c r="F15" s="35" t="s">
        <v>52</v>
      </c>
      <c r="G15" s="38">
        <f>SUM(G2:G14)</f>
        <v>0</v>
      </c>
      <c r="H15" s="37"/>
      <c r="I15" s="37"/>
      <c r="J15" s="37"/>
      <c r="K15" s="37"/>
      <c r="L15" s="37"/>
    </row>
    <row r="16" spans="1:12" ht="15.7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.7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.7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.7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35.33203125" customWidth="1"/>
    <col min="2" max="2" width="12.6640625" customWidth="1"/>
    <col min="3" max="3" width="28.5" customWidth="1"/>
  </cols>
  <sheetData>
    <row r="1" spans="1:4" ht="15.75" customHeight="1" x14ac:dyDescent="0.15">
      <c r="A1" s="39" t="s">
        <v>117</v>
      </c>
      <c r="B1" s="39" t="s">
        <v>122</v>
      </c>
      <c r="C1" s="39" t="s">
        <v>123</v>
      </c>
      <c r="D1" s="40"/>
    </row>
    <row r="2" spans="1:4" ht="15.75" customHeight="1" x14ac:dyDescent="0.15">
      <c r="A2" s="41" t="s">
        <v>124</v>
      </c>
      <c r="B2" s="41" t="s">
        <v>125</v>
      </c>
      <c r="C2" s="41" t="s">
        <v>126</v>
      </c>
      <c r="D2" s="40"/>
    </row>
    <row r="3" spans="1:4" ht="15.75" customHeight="1" x14ac:dyDescent="0.15">
      <c r="A3" s="42" t="s">
        <v>127</v>
      </c>
      <c r="B3" s="41" t="s">
        <v>132</v>
      </c>
      <c r="C3" s="41" t="s">
        <v>133</v>
      </c>
      <c r="D3" s="40"/>
    </row>
    <row r="4" spans="1:4" ht="15.75" customHeight="1" x14ac:dyDescent="0.15">
      <c r="A4" s="41" t="s">
        <v>134</v>
      </c>
      <c r="B4" s="41" t="s">
        <v>135</v>
      </c>
      <c r="C4" s="43"/>
      <c r="D4" s="40"/>
    </row>
    <row r="5" spans="1:4" ht="15.75" customHeight="1" x14ac:dyDescent="0.15">
      <c r="A5" s="41" t="s">
        <v>136</v>
      </c>
      <c r="B5" s="41" t="s">
        <v>137</v>
      </c>
      <c r="C5" s="43"/>
      <c r="D5" s="40"/>
    </row>
    <row r="6" spans="1:4" ht="15.75" customHeight="1" x14ac:dyDescent="0.15">
      <c r="A6" s="41" t="s">
        <v>138</v>
      </c>
      <c r="B6" s="41" t="s">
        <v>139</v>
      </c>
      <c r="C6" s="43"/>
      <c r="D6" s="40"/>
    </row>
    <row r="7" spans="1:4" ht="15.75" customHeight="1" x14ac:dyDescent="0.15">
      <c r="A7" s="41" t="s">
        <v>140</v>
      </c>
      <c r="B7" s="43"/>
      <c r="C7" s="43"/>
      <c r="D7" s="40"/>
    </row>
    <row r="8" spans="1:4" ht="15.75" customHeight="1" x14ac:dyDescent="0.15">
      <c r="A8" s="41" t="s">
        <v>141</v>
      </c>
      <c r="B8" s="43"/>
      <c r="C8" s="43"/>
      <c r="D8" s="40"/>
    </row>
    <row r="9" spans="1:4" ht="15.75" customHeight="1" x14ac:dyDescent="0.15">
      <c r="A9" s="41" t="s">
        <v>142</v>
      </c>
      <c r="B9" s="43"/>
      <c r="C9" s="43"/>
      <c r="D9" s="40"/>
    </row>
    <row r="10" spans="1:4" ht="15.75" customHeight="1" x14ac:dyDescent="0.15">
      <c r="A10" s="41" t="s">
        <v>143</v>
      </c>
      <c r="B10" s="43"/>
      <c r="C10" s="43"/>
      <c r="D10" s="40"/>
    </row>
    <row r="11" spans="1:4" ht="15.75" customHeight="1" x14ac:dyDescent="0.15">
      <c r="A11" s="41" t="s">
        <v>144</v>
      </c>
      <c r="B11" s="43"/>
      <c r="C11" s="43"/>
      <c r="D11" s="40"/>
    </row>
    <row r="12" spans="1:4" ht="15.75" customHeight="1" x14ac:dyDescent="0.15">
      <c r="A12" s="41" t="s">
        <v>145</v>
      </c>
      <c r="B12" s="43"/>
      <c r="C12" s="43"/>
      <c r="D12" s="40"/>
    </row>
    <row r="13" spans="1:4" ht="15.75" customHeight="1" x14ac:dyDescent="0.15">
      <c r="A13" s="41" t="s">
        <v>146</v>
      </c>
      <c r="B13" s="43"/>
      <c r="C13" s="43"/>
      <c r="D13" s="40"/>
    </row>
    <row r="14" spans="1:4" ht="15.75" customHeight="1" x14ac:dyDescent="0.15">
      <c r="A14" s="41" t="s">
        <v>147</v>
      </c>
      <c r="B14" s="43"/>
      <c r="C14" s="43"/>
      <c r="D14" s="40"/>
    </row>
    <row r="15" spans="1:4" ht="15.75" customHeight="1" x14ac:dyDescent="0.15">
      <c r="A15" s="41" t="s">
        <v>148</v>
      </c>
      <c r="B15" s="43"/>
      <c r="C15" s="43"/>
      <c r="D15" s="40"/>
    </row>
    <row r="16" spans="1:4" ht="15.75" customHeight="1" x14ac:dyDescent="0.15">
      <c r="A16" s="41" t="s">
        <v>149</v>
      </c>
      <c r="B16" s="43"/>
      <c r="C16" s="43"/>
      <c r="D16" s="40"/>
    </row>
    <row r="17" spans="1:4" ht="15.75" customHeight="1" x14ac:dyDescent="0.15">
      <c r="A17" s="41" t="s">
        <v>150</v>
      </c>
      <c r="B17" s="43"/>
      <c r="C17" s="43"/>
      <c r="D17" s="40"/>
    </row>
    <row r="18" spans="1:4" ht="15.75" customHeight="1" x14ac:dyDescent="0.15">
      <c r="A18" s="41" t="s">
        <v>151</v>
      </c>
      <c r="B18" s="43"/>
      <c r="C18" s="43"/>
      <c r="D18" s="40"/>
    </row>
    <row r="19" spans="1:4" ht="15.75" customHeight="1" x14ac:dyDescent="0.15">
      <c r="A19" s="41" t="s">
        <v>152</v>
      </c>
      <c r="B19" s="43"/>
      <c r="C19" s="43"/>
      <c r="D19" s="40"/>
    </row>
    <row r="20" spans="1:4" ht="15.75" customHeight="1" x14ac:dyDescent="0.15">
      <c r="A20" s="41" t="s">
        <v>153</v>
      </c>
      <c r="B20" s="43"/>
      <c r="C20" s="43"/>
      <c r="D20" s="40"/>
    </row>
    <row r="21" spans="1:4" ht="15.75" customHeight="1" x14ac:dyDescent="0.15">
      <c r="A21" s="41" t="s">
        <v>154</v>
      </c>
      <c r="B21" s="43"/>
      <c r="C21" s="43"/>
      <c r="D21" s="40"/>
    </row>
    <row r="22" spans="1:4" ht="15.75" customHeight="1" x14ac:dyDescent="0.15">
      <c r="A22" s="41" t="s">
        <v>155</v>
      </c>
      <c r="B22" s="43"/>
      <c r="C22" s="43"/>
      <c r="D22" s="40"/>
    </row>
    <row r="23" spans="1:4" ht="15.75" customHeight="1" x14ac:dyDescent="0.15">
      <c r="A23" s="41" t="s">
        <v>156</v>
      </c>
      <c r="B23" s="43"/>
      <c r="C23" s="43"/>
      <c r="D23" s="40"/>
    </row>
    <row r="24" spans="1:4" ht="15.75" customHeight="1" x14ac:dyDescent="0.15">
      <c r="A24" s="41" t="s">
        <v>158</v>
      </c>
      <c r="B24" s="43"/>
      <c r="C24" s="43"/>
      <c r="D24" s="40"/>
    </row>
    <row r="25" spans="1:4" ht="15.75" customHeight="1" x14ac:dyDescent="0.15">
      <c r="A25" s="41" t="s">
        <v>160</v>
      </c>
      <c r="B25" s="43"/>
      <c r="C25" s="43"/>
      <c r="D25" s="40"/>
    </row>
    <row r="26" spans="1:4" ht="15.75" customHeight="1" x14ac:dyDescent="0.15">
      <c r="A26" s="10"/>
      <c r="B26" s="15"/>
      <c r="C26" s="15"/>
    </row>
    <row r="27" spans="1:4" ht="15.75" customHeight="1" x14ac:dyDescent="0.15">
      <c r="A27" s="10"/>
      <c r="B27" s="15"/>
      <c r="C27" s="15"/>
    </row>
    <row r="28" spans="1:4" ht="15.75" customHeight="1" x14ac:dyDescent="0.15">
      <c r="A28" s="10"/>
      <c r="B28" s="15"/>
      <c r="C28" s="15"/>
    </row>
    <row r="29" spans="1:4" ht="15.75" customHeight="1" x14ac:dyDescent="0.15">
      <c r="A29" s="10"/>
      <c r="B29" s="15"/>
      <c r="C29" s="15"/>
    </row>
    <row r="30" spans="1:4" ht="13" x14ac:dyDescent="0.15">
      <c r="A30" s="10"/>
      <c r="B30" s="15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Microsoft Office User</cp:lastModifiedBy>
  <dcterms:created xsi:type="dcterms:W3CDTF">2015-10-16T21:29:19Z</dcterms:created>
  <dcterms:modified xsi:type="dcterms:W3CDTF">2016-05-02T03:22:13Z</dcterms:modified>
</cp:coreProperties>
</file>