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junyeong\Desktop\"/>
    </mc:Choice>
  </mc:AlternateContent>
  <xr:revisionPtr revIDLastSave="0" documentId="13_ncr:1_{1ECD2828-A295-4666-88E5-04A9CED8A5A7}" xr6:coauthVersionLast="47" xr6:coauthVersionMax="47" xr10:uidLastSave="{00000000-0000-0000-0000-000000000000}"/>
  <bookViews>
    <workbookView xWindow="-108" yWindow="-108" windowWidth="23256" windowHeight="12576" xr2:uid="{132C00DD-9A9E-41C0-A536-3836EEE579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1" l="1"/>
  <c r="D55" i="1"/>
  <c r="E55" i="1"/>
  <c r="B55" i="1"/>
  <c r="E54" i="1"/>
  <c r="E53" i="1"/>
  <c r="C54" i="1"/>
  <c r="D54" i="1"/>
  <c r="B54" i="1"/>
  <c r="C53" i="1"/>
  <c r="D53" i="1"/>
  <c r="B53" i="1"/>
  <c r="C50" i="1"/>
  <c r="D50" i="1"/>
  <c r="B50" i="1"/>
  <c r="A48" i="1"/>
  <c r="A47" i="1"/>
  <c r="F45" i="1"/>
  <c r="C45" i="1"/>
  <c r="D45" i="1"/>
  <c r="D38" i="1"/>
  <c r="D32" i="1" s="1"/>
  <c r="B38" i="1"/>
  <c r="B32" i="1" s="1"/>
  <c r="B29" i="1"/>
  <c r="C29" i="1"/>
  <c r="D29" i="1"/>
  <c r="B30" i="1"/>
  <c r="C30" i="1"/>
  <c r="D30" i="1"/>
  <c r="B31" i="1"/>
  <c r="C31" i="1"/>
  <c r="D31" i="1"/>
  <c r="C32" i="1"/>
  <c r="C28" i="1"/>
  <c r="D28" i="1"/>
  <c r="B28" i="1"/>
  <c r="B45" i="1" l="1"/>
  <c r="B8" i="1" l="1"/>
  <c r="B7" i="1"/>
  <c r="B6" i="1"/>
  <c r="B5" i="1"/>
</calcChain>
</file>

<file path=xl/sharedStrings.xml><?xml version="1.0" encoding="utf-8"?>
<sst xmlns="http://schemas.openxmlformats.org/spreadsheetml/2006/main" count="52" uniqueCount="45">
  <si>
    <t>분위수</t>
    <phoneticPr fontId="3" type="noConversion"/>
  </si>
  <si>
    <t>예측 금액</t>
    <phoneticPr fontId="3" type="noConversion"/>
  </si>
  <si>
    <t>개인 소득</t>
    <phoneticPr fontId="3" type="noConversion"/>
  </si>
  <si>
    <t>제1오분위</t>
  </si>
  <si>
    <t>제2오분위</t>
  </si>
  <si>
    <t>제3오분위</t>
  </si>
  <si>
    <t>제4오분위</t>
  </si>
  <si>
    <t>제5오분위</t>
  </si>
  <si>
    <t>&lt;2020년 데이터&gt;</t>
    <phoneticPr fontId="3" type="noConversion"/>
  </si>
  <si>
    <t>연도</t>
  </si>
  <si>
    <t>노인인구수</t>
  </si>
  <si>
    <t>0군집</t>
  </si>
  <si>
    <t>1군집</t>
  </si>
  <si>
    <t>2군집</t>
  </si>
  <si>
    <t>&lt;- 지윤이가 만든 파일(노인무임예측)</t>
    <phoneticPr fontId="3" type="noConversion"/>
  </si>
  <si>
    <t>군집</t>
  </si>
  <si>
    <t>한역당(22)무임승하차수</t>
  </si>
  <si>
    <t>22무임비용</t>
  </si>
  <si>
    <t>비율</t>
  </si>
  <si>
    <t>무임비용비율</t>
  </si>
  <si>
    <t>1분위</t>
  </si>
  <si>
    <t>2분위</t>
  </si>
  <si>
    <t>3분위</t>
  </si>
  <si>
    <t>4분위</t>
  </si>
  <si>
    <t>5분위</t>
  </si>
  <si>
    <t>1단계</t>
    <phoneticPr fontId="3" type="noConversion"/>
  </si>
  <si>
    <t>2단계</t>
    <phoneticPr fontId="3" type="noConversion"/>
  </si>
  <si>
    <t>3단계</t>
    <phoneticPr fontId="3" type="noConversion"/>
  </si>
  <si>
    <t>&lt;- 1의 자리에서 반올림</t>
    <phoneticPr fontId="3" type="noConversion"/>
  </si>
  <si>
    <t>군집별 역개수</t>
    <phoneticPr fontId="3" type="noConversion"/>
  </si>
  <si>
    <t>22년무임승하차</t>
    <phoneticPr fontId="3" type="noConversion"/>
  </si>
  <si>
    <t>군집별 기대효과(역별)</t>
    <phoneticPr fontId="3" type="noConversion"/>
  </si>
  <si>
    <t>합치면 -&gt;</t>
    <phoneticPr fontId="3" type="noConversion"/>
  </si>
  <si>
    <t>1역의 1분위에서 타는 수</t>
    <phoneticPr fontId="3" type="noConversion"/>
  </si>
  <si>
    <t>0군집</t>
    <phoneticPr fontId="3" type="noConversion"/>
  </si>
  <si>
    <t>1군집</t>
    <phoneticPr fontId="3" type="noConversion"/>
  </si>
  <si>
    <t>2군집</t>
    <phoneticPr fontId="3" type="noConversion"/>
  </si>
  <si>
    <t>전체</t>
    <phoneticPr fontId="3" type="noConversion"/>
  </si>
  <si>
    <t>무임비용</t>
    <phoneticPr fontId="3" type="noConversion"/>
  </si>
  <si>
    <t>복구액</t>
    <phoneticPr fontId="3" type="noConversion"/>
  </si>
  <si>
    <t>우리의 소득분위별로 금액을 냈을 때 34% 매꿔짐</t>
    <phoneticPr fontId="3" type="noConversion"/>
  </si>
  <si>
    <t>출퇴근 시간대에 25%</t>
    <phoneticPr fontId="3" type="noConversion"/>
  </si>
  <si>
    <t>아닐때 75%</t>
    <phoneticPr fontId="3" type="noConversion"/>
  </si>
  <si>
    <t>0.25*0.34= 0.25</t>
    <phoneticPr fontId="3" type="noConversion"/>
  </si>
  <si>
    <t>최종 : 0.5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</si>
</sst>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ECF8"/>
      </patternFill>
    </fill>
    <fill>
      <patternFill patternType="solid">
        <fgColor rgb="FFF0EBD7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1" xfId="2" applyFill="1" applyBorder="1" applyAlignment="1"/>
    <xf numFmtId="0" fontId="2" fillId="3" borderId="1" xfId="2" applyFill="1" applyBorder="1" applyAlignment="1"/>
    <xf numFmtId="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4" fontId="0" fillId="0" borderId="0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41" fontId="0" fillId="0" borderId="1" xfId="1" applyFont="1" applyBorder="1">
      <alignment vertical="center"/>
    </xf>
    <xf numFmtId="176" fontId="0" fillId="5" borderId="1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1" xfId="2" applyFill="1" applyBorder="1" applyAlignment="1">
      <alignment horizontal="center"/>
    </xf>
  </cellXfs>
  <cellStyles count="3">
    <cellStyle name="쉼표 [0]" xfId="1" builtinId="6"/>
    <cellStyle name="표준" xfId="0" builtinId="0"/>
    <cellStyle name="표준 2" xfId="2" xr:uid="{CF507737-4DC6-40B7-ADAE-C63552F50C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AFF40-96F9-47C6-8601-AA3A6AD13D0A}">
  <dimension ref="A1:J59"/>
  <sheetViews>
    <sheetView tabSelected="1" topLeftCell="A7" workbookViewId="0">
      <selection activeCell="D6" sqref="D6"/>
    </sheetView>
  </sheetViews>
  <sheetFormatPr defaultRowHeight="17.399999999999999" x14ac:dyDescent="0.4"/>
  <cols>
    <col min="1" max="1" width="22.3984375" bestFit="1" customWidth="1"/>
    <col min="2" max="2" width="21.5" bestFit="1" customWidth="1"/>
    <col min="3" max="3" width="14.3984375" bestFit="1" customWidth="1"/>
    <col min="4" max="4" width="17.3984375" customWidth="1"/>
    <col min="5" max="5" width="15.3984375" bestFit="1" customWidth="1"/>
    <col min="6" max="6" width="11.5" bestFit="1" customWidth="1"/>
  </cols>
  <sheetData>
    <row r="1" spans="1:10" ht="18" thickBot="1" x14ac:dyDescent="0.45">
      <c r="A1" s="16" t="s">
        <v>25</v>
      </c>
      <c r="B1" s="17"/>
      <c r="C1" s="17"/>
      <c r="D1" s="17"/>
      <c r="E1" s="17"/>
      <c r="F1" s="17"/>
      <c r="G1" s="17"/>
      <c r="H1" s="18"/>
    </row>
    <row r="3" spans="1:10" x14ac:dyDescent="0.4">
      <c r="A3" s="19" t="s">
        <v>8</v>
      </c>
      <c r="B3" s="19"/>
      <c r="C3" s="19"/>
    </row>
    <row r="4" spans="1:10" x14ac:dyDescent="0.4">
      <c r="A4" s="1" t="s">
        <v>0</v>
      </c>
      <c r="B4" s="2" t="s">
        <v>1</v>
      </c>
      <c r="C4" s="2" t="s">
        <v>2</v>
      </c>
    </row>
    <row r="5" spans="1:10" x14ac:dyDescent="0.4">
      <c r="A5" s="1" t="s">
        <v>3</v>
      </c>
      <c r="B5" s="3">
        <f>C5/$C$9*$B$9</f>
        <v>180.80010546977999</v>
      </c>
      <c r="C5" s="4">
        <v>493.7</v>
      </c>
    </row>
    <row r="6" spans="1:10" x14ac:dyDescent="0.4">
      <c r="A6" s="1" t="s">
        <v>4</v>
      </c>
      <c r="B6" s="3">
        <f>C6/$C$9*$B$9</f>
        <v>293.52093282160956</v>
      </c>
      <c r="C6" s="4">
        <v>801.5</v>
      </c>
    </row>
    <row r="7" spans="1:10" x14ac:dyDescent="0.4">
      <c r="A7" s="1" t="s">
        <v>5</v>
      </c>
      <c r="B7" s="3">
        <f>C7/$C$9*$B$9</f>
        <v>466.00796882782055</v>
      </c>
      <c r="C7" s="3">
        <v>1272.5</v>
      </c>
    </row>
    <row r="8" spans="1:10" x14ac:dyDescent="0.4">
      <c r="A8" s="1" t="s">
        <v>6</v>
      </c>
      <c r="B8" s="3">
        <f>C8/$C$9*$B$9</f>
        <v>662.04259807224673</v>
      </c>
      <c r="C8" s="3">
        <v>1807.8</v>
      </c>
    </row>
    <row r="9" spans="1:10" x14ac:dyDescent="0.4">
      <c r="A9" s="1" t="s">
        <v>7</v>
      </c>
      <c r="B9" s="3">
        <v>1250</v>
      </c>
      <c r="C9" s="3">
        <v>3413.3</v>
      </c>
    </row>
    <row r="10" spans="1:10" x14ac:dyDescent="0.4">
      <c r="B10" s="8"/>
      <c r="C10" s="8"/>
    </row>
    <row r="11" spans="1:10" ht="18" thickBot="1" x14ac:dyDescent="0.45"/>
    <row r="12" spans="1:10" ht="18" thickBot="1" x14ac:dyDescent="0.45">
      <c r="A12" s="16" t="s">
        <v>26</v>
      </c>
      <c r="B12" s="17"/>
      <c r="C12" s="17"/>
      <c r="D12" s="17"/>
      <c r="E12" s="17"/>
      <c r="F12" s="17"/>
      <c r="G12" s="17"/>
      <c r="H12" s="18"/>
    </row>
    <row r="14" spans="1:10" x14ac:dyDescent="0.4">
      <c r="A14" s="4" t="s">
        <v>9</v>
      </c>
      <c r="B14" s="4">
        <v>2016</v>
      </c>
      <c r="C14" s="4">
        <v>2017</v>
      </c>
      <c r="D14" s="4">
        <v>2018</v>
      </c>
      <c r="E14" s="4">
        <v>2019</v>
      </c>
      <c r="F14" s="4">
        <v>2020</v>
      </c>
      <c r="G14" s="4">
        <v>2021</v>
      </c>
      <c r="H14" s="5">
        <v>2022</v>
      </c>
    </row>
    <row r="15" spans="1:10" x14ac:dyDescent="0.4">
      <c r="A15" s="4" t="s">
        <v>10</v>
      </c>
      <c r="B15" s="4">
        <v>6757000</v>
      </c>
      <c r="C15" s="4">
        <v>7066000</v>
      </c>
      <c r="D15" s="4">
        <v>7366000</v>
      </c>
      <c r="E15" s="4">
        <v>7689000</v>
      </c>
      <c r="F15" s="4">
        <v>8152000</v>
      </c>
      <c r="G15" s="4">
        <v>8571000</v>
      </c>
      <c r="H15" s="5">
        <v>9018000</v>
      </c>
    </row>
    <row r="16" spans="1:10" x14ac:dyDescent="0.4">
      <c r="A16" s="4" t="s">
        <v>11</v>
      </c>
      <c r="B16" s="4">
        <v>94494.604670000001</v>
      </c>
      <c r="C16" s="4">
        <v>99316.648879999993</v>
      </c>
      <c r="D16" s="4">
        <v>96213.903099999996</v>
      </c>
      <c r="E16" s="4">
        <v>100919.2209</v>
      </c>
      <c r="F16" s="4">
        <v>110515.242</v>
      </c>
      <c r="G16" s="4">
        <v>116195.55190000001</v>
      </c>
      <c r="H16" s="6">
        <v>122255.4529</v>
      </c>
      <c r="J16" t="s">
        <v>14</v>
      </c>
    </row>
    <row r="17" spans="1:8" x14ac:dyDescent="0.4">
      <c r="A17" s="4" t="s">
        <v>12</v>
      </c>
      <c r="B17" s="4">
        <v>310120.04710000003</v>
      </c>
      <c r="C17" s="4">
        <v>308965.56880000001</v>
      </c>
      <c r="D17" s="4">
        <v>319147.53259999998</v>
      </c>
      <c r="E17" s="4">
        <v>331511.94199999998</v>
      </c>
      <c r="F17" s="4">
        <v>358818.41149999999</v>
      </c>
      <c r="G17" s="4">
        <v>377261.11450000003</v>
      </c>
      <c r="H17" s="6">
        <v>396936.26539999997</v>
      </c>
    </row>
    <row r="18" spans="1:8" x14ac:dyDescent="0.4">
      <c r="A18" s="4" t="s">
        <v>13</v>
      </c>
      <c r="B18" s="4">
        <v>197027.75080000001</v>
      </c>
      <c r="C18" s="4">
        <v>196940.85070000001</v>
      </c>
      <c r="D18" s="4">
        <v>201335.0528</v>
      </c>
      <c r="E18" s="4">
        <v>209676.04699999999</v>
      </c>
      <c r="F18" s="4">
        <v>227508.6876</v>
      </c>
      <c r="G18" s="4">
        <v>239202.2769</v>
      </c>
      <c r="H18" s="6">
        <v>251677.29939999999</v>
      </c>
    </row>
    <row r="20" spans="1:8" x14ac:dyDescent="0.4">
      <c r="A20" s="4" t="s">
        <v>15</v>
      </c>
      <c r="B20" s="4" t="s">
        <v>16</v>
      </c>
      <c r="C20" s="4" t="s">
        <v>17</v>
      </c>
      <c r="D20" s="4" t="s">
        <v>18</v>
      </c>
    </row>
    <row r="21" spans="1:8" x14ac:dyDescent="0.4">
      <c r="A21" s="4">
        <v>0</v>
      </c>
      <c r="B21" s="6">
        <v>122255.4529</v>
      </c>
      <c r="C21" s="4">
        <v>76409658.060000002</v>
      </c>
      <c r="D21" s="7">
        <v>1</v>
      </c>
    </row>
    <row r="22" spans="1:8" x14ac:dyDescent="0.4">
      <c r="A22" s="4">
        <v>1</v>
      </c>
      <c r="B22" s="6">
        <v>396936.26539999997</v>
      </c>
      <c r="C22" s="4">
        <v>248085165.90000001</v>
      </c>
      <c r="D22" s="7">
        <v>3.2467775950000002</v>
      </c>
    </row>
    <row r="23" spans="1:8" x14ac:dyDescent="0.4">
      <c r="A23" s="4">
        <v>2</v>
      </c>
      <c r="B23" s="6">
        <v>251677.29939999999</v>
      </c>
      <c r="C23" s="4">
        <v>157298312.09999999</v>
      </c>
      <c r="D23" s="7">
        <v>2.058618192</v>
      </c>
    </row>
    <row r="26" spans="1:8" x14ac:dyDescent="0.4">
      <c r="A26" s="4" t="s">
        <v>15</v>
      </c>
      <c r="B26" s="4" t="s">
        <v>11</v>
      </c>
      <c r="C26" s="4" t="s">
        <v>12</v>
      </c>
      <c r="D26" s="4" t="s">
        <v>13</v>
      </c>
    </row>
    <row r="27" spans="1:8" x14ac:dyDescent="0.4">
      <c r="A27" s="4" t="s">
        <v>19</v>
      </c>
      <c r="B27" s="7">
        <v>1</v>
      </c>
      <c r="C27" s="7">
        <v>3.24</v>
      </c>
      <c r="D27" s="7">
        <v>2.06</v>
      </c>
    </row>
    <row r="28" spans="1:8" x14ac:dyDescent="0.4">
      <c r="A28" s="4" t="s">
        <v>20</v>
      </c>
      <c r="B28" s="4">
        <f>ROUND(B34,-1)</f>
        <v>90</v>
      </c>
      <c r="C28" s="4">
        <f t="shared" ref="C28:D28" si="0">ROUND(C34,-1)</f>
        <v>280</v>
      </c>
      <c r="D28" s="4">
        <f t="shared" si="0"/>
        <v>180</v>
      </c>
      <c r="F28" t="s">
        <v>28</v>
      </c>
    </row>
    <row r="29" spans="1:8" x14ac:dyDescent="0.4">
      <c r="A29" s="4" t="s">
        <v>21</v>
      </c>
      <c r="B29" s="4">
        <f t="shared" ref="B29:D29" si="1">ROUND(B35,-1)</f>
        <v>140</v>
      </c>
      <c r="C29" s="4">
        <f t="shared" si="1"/>
        <v>450</v>
      </c>
      <c r="D29" s="4">
        <f t="shared" si="1"/>
        <v>290</v>
      </c>
    </row>
    <row r="30" spans="1:8" x14ac:dyDescent="0.4">
      <c r="A30" s="4" t="s">
        <v>22</v>
      </c>
      <c r="B30" s="4">
        <f t="shared" ref="B30:D30" si="2">ROUND(B36,-1)</f>
        <v>220</v>
      </c>
      <c r="C30" s="4">
        <f t="shared" si="2"/>
        <v>720</v>
      </c>
      <c r="D30" s="4">
        <f t="shared" si="2"/>
        <v>460</v>
      </c>
    </row>
    <row r="31" spans="1:8" x14ac:dyDescent="0.4">
      <c r="A31" s="4" t="s">
        <v>23</v>
      </c>
      <c r="B31" s="4">
        <f t="shared" ref="B31:D31" si="3">ROUND(B37,-1)</f>
        <v>320</v>
      </c>
      <c r="C31" s="4">
        <f t="shared" si="3"/>
        <v>1020</v>
      </c>
      <c r="D31" s="4">
        <f t="shared" si="3"/>
        <v>650</v>
      </c>
    </row>
    <row r="32" spans="1:8" x14ac:dyDescent="0.4">
      <c r="A32" s="4" t="s">
        <v>24</v>
      </c>
      <c r="B32" s="4">
        <f t="shared" ref="B32:D32" si="4">ROUND(B38,-1)</f>
        <v>390</v>
      </c>
      <c r="C32" s="4">
        <f t="shared" si="4"/>
        <v>1250</v>
      </c>
      <c r="D32" s="4">
        <f t="shared" si="4"/>
        <v>790</v>
      </c>
    </row>
    <row r="33" spans="1:8" ht="18" thickBot="1" x14ac:dyDescent="0.45"/>
    <row r="34" spans="1:8" hidden="1" x14ac:dyDescent="0.4">
      <c r="B34" s="4">
        <v>86</v>
      </c>
      <c r="C34" s="4">
        <v>278.64</v>
      </c>
      <c r="D34" s="4">
        <v>177.16</v>
      </c>
    </row>
    <row r="35" spans="1:8" hidden="1" x14ac:dyDescent="0.4">
      <c r="B35" s="4">
        <v>140</v>
      </c>
      <c r="C35" s="4">
        <v>453.6</v>
      </c>
      <c r="D35" s="4">
        <v>288.39999999999998</v>
      </c>
    </row>
    <row r="36" spans="1:8" hidden="1" x14ac:dyDescent="0.4">
      <c r="B36" s="4">
        <v>222</v>
      </c>
      <c r="C36" s="4">
        <v>719.28</v>
      </c>
      <c r="D36" s="4">
        <v>457.32</v>
      </c>
    </row>
    <row r="37" spans="1:8" hidden="1" x14ac:dyDescent="0.4">
      <c r="B37" s="4">
        <v>315</v>
      </c>
      <c r="C37" s="4">
        <v>1020.6</v>
      </c>
      <c r="D37" s="4">
        <v>648.9</v>
      </c>
    </row>
    <row r="38" spans="1:8" ht="18" hidden="1" thickBot="1" x14ac:dyDescent="0.45">
      <c r="B38" s="4">
        <f>1250/C27</f>
        <v>385.80246913580243</v>
      </c>
      <c r="C38" s="4">
        <v>1250</v>
      </c>
      <c r="D38" s="4">
        <f>B38*D27</f>
        <v>794.753086419753</v>
      </c>
    </row>
    <row r="39" spans="1:8" ht="18" thickBot="1" x14ac:dyDescent="0.45">
      <c r="A39" s="16" t="s">
        <v>27</v>
      </c>
      <c r="B39" s="17"/>
      <c r="C39" s="17"/>
      <c r="D39" s="17"/>
      <c r="E39" s="17"/>
      <c r="F39" s="17"/>
      <c r="G39" s="17"/>
      <c r="H39" s="18"/>
    </row>
    <row r="41" spans="1:8" x14ac:dyDescent="0.4">
      <c r="A41" s="4" t="s">
        <v>29</v>
      </c>
      <c r="B41" s="4">
        <v>174</v>
      </c>
      <c r="C41" s="4">
        <v>23</v>
      </c>
      <c r="D41" s="4">
        <v>101</v>
      </c>
    </row>
    <row r="42" spans="1:8" x14ac:dyDescent="0.4">
      <c r="A42" s="4" t="s">
        <v>30</v>
      </c>
      <c r="B42" s="14">
        <v>122255.4529</v>
      </c>
      <c r="C42" s="14">
        <v>396936.26539999997</v>
      </c>
      <c r="D42" s="14">
        <v>251677.29939999999</v>
      </c>
    </row>
    <row r="44" spans="1:8" ht="18" thickBot="1" x14ac:dyDescent="0.45"/>
    <row r="45" spans="1:8" ht="18" thickBot="1" x14ac:dyDescent="0.45">
      <c r="A45" s="4" t="s">
        <v>31</v>
      </c>
      <c r="B45" s="4">
        <f>AVERAGE(B28:B32)/1250</f>
        <v>0.18559999999999999</v>
      </c>
      <c r="C45" s="4">
        <f t="shared" ref="C45:D45" si="5">AVERAGE(C28:C32)/1250</f>
        <v>0.59519999999999995</v>
      </c>
      <c r="D45" s="10">
        <f t="shared" si="5"/>
        <v>0.37919999999999998</v>
      </c>
      <c r="E45" s="12" t="s">
        <v>32</v>
      </c>
      <c r="F45" s="11">
        <f>(B42*B41*B45+C42*C41*C45+D42*D41*D45)/(B42*B41+C42*C41+D42*D41)</f>
        <v>0.34074938606213534</v>
      </c>
    </row>
    <row r="47" spans="1:8" x14ac:dyDescent="0.4">
      <c r="A47" t="str">
        <f>"+ 부연설명"</f>
        <v>+ 부연설명</v>
      </c>
    </row>
    <row r="48" spans="1:8" x14ac:dyDescent="0.4">
      <c r="A48" s="15" t="str">
        <f>"★ 한 역에서 한 분위에 아래와 같은 인원수가 탐"</f>
        <v>★ 한 역에서 한 분위에 아래와 같은 인원수가 탐</v>
      </c>
      <c r="B48" s="15"/>
      <c r="C48" s="15"/>
    </row>
    <row r="49" spans="1:5" x14ac:dyDescent="0.4">
      <c r="A49" s="4"/>
      <c r="B49" s="4" t="s">
        <v>34</v>
      </c>
      <c r="C49" s="4" t="s">
        <v>35</v>
      </c>
      <c r="D49" s="4" t="s">
        <v>36</v>
      </c>
    </row>
    <row r="50" spans="1:5" x14ac:dyDescent="0.4">
      <c r="A50" s="4" t="s">
        <v>33</v>
      </c>
      <c r="B50" s="9">
        <f>B42/2/5</f>
        <v>12225.54529</v>
      </c>
      <c r="C50" s="9">
        <f t="shared" ref="C50:D50" si="6">C42/2/5</f>
        <v>39693.626539999997</v>
      </c>
      <c r="D50" s="9">
        <f t="shared" si="6"/>
        <v>25167.729939999997</v>
      </c>
    </row>
    <row r="52" spans="1:5" x14ac:dyDescent="0.4">
      <c r="A52" s="4"/>
      <c r="B52" s="4" t="s">
        <v>34</v>
      </c>
      <c r="C52" s="4" t="s">
        <v>35</v>
      </c>
      <c r="D52" s="4" t="s">
        <v>36</v>
      </c>
      <c r="E52" s="4" t="s">
        <v>37</v>
      </c>
    </row>
    <row r="53" spans="1:5" x14ac:dyDescent="0.4">
      <c r="A53" s="13" t="s">
        <v>38</v>
      </c>
      <c r="B53" s="13">
        <f>B42/2*1250*B41</f>
        <v>13295280502.875</v>
      </c>
      <c r="C53" s="13">
        <f t="shared" ref="C53:D53" si="7">C42/2*1250*C41</f>
        <v>5705958815.124999</v>
      </c>
      <c r="D53" s="13">
        <f t="shared" si="7"/>
        <v>15887129524.625</v>
      </c>
      <c r="E53" s="13">
        <f>SUM(B53:D53)</f>
        <v>34888368842.625</v>
      </c>
    </row>
    <row r="54" spans="1:5" x14ac:dyDescent="0.4">
      <c r="A54" s="4" t="s">
        <v>39</v>
      </c>
      <c r="B54" s="13">
        <f>(B50*B28+B50*B29+B50*B30+B50*B31+B50*B32)*B41</f>
        <v>2467604061.3336</v>
      </c>
      <c r="C54" s="13">
        <f t="shared" ref="C54:D54" si="8">(C50*C28+C50*C29+C50*C30+C50*C31+C50*C32)*C41</f>
        <v>3396186686.7624002</v>
      </c>
      <c r="D54" s="13">
        <f t="shared" si="8"/>
        <v>6024399515.7377996</v>
      </c>
      <c r="E54" s="13">
        <f>SUM(B54:D54)</f>
        <v>11888190263.833801</v>
      </c>
    </row>
    <row r="55" spans="1:5" x14ac:dyDescent="0.4">
      <c r="B55">
        <f>B54/B53</f>
        <v>0.18560000000000001</v>
      </c>
      <c r="C55">
        <f t="shared" ref="C55:E55" si="9">C54/C53</f>
        <v>0.59520000000000017</v>
      </c>
      <c r="D55">
        <f t="shared" si="9"/>
        <v>0.37919999999999998</v>
      </c>
      <c r="E55">
        <f t="shared" si="9"/>
        <v>0.3407493860621354</v>
      </c>
    </row>
    <row r="56" spans="1:5" x14ac:dyDescent="0.4">
      <c r="A56" t="s">
        <v>40</v>
      </c>
    </row>
    <row r="58" spans="1:5" x14ac:dyDescent="0.4">
      <c r="A58" t="s">
        <v>41</v>
      </c>
      <c r="B58" t="s">
        <v>42</v>
      </c>
    </row>
    <row r="59" spans="1:5" x14ac:dyDescent="0.4">
      <c r="A59">
        <v>0.25</v>
      </c>
      <c r="B59" t="s">
        <v>43</v>
      </c>
      <c r="C59" t="s">
        <v>44</v>
      </c>
    </row>
  </sheetData>
  <mergeCells count="5">
    <mergeCell ref="A48:C48"/>
    <mergeCell ref="A3:C3"/>
    <mergeCell ref="A1:H1"/>
    <mergeCell ref="A12:H12"/>
    <mergeCell ref="A39:H3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leejunyeong</dc:creator>
  <cp:lastModifiedBy>leejunyeong</cp:lastModifiedBy>
  <dcterms:created xsi:type="dcterms:W3CDTF">2022-08-26T02:31:22Z</dcterms:created>
  <dcterms:modified xsi:type="dcterms:W3CDTF">2022-08-26T02:55:03Z</dcterms:modified>
</cp:coreProperties>
</file>