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2035" windowHeight="97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25" i="2" l="1"/>
  <c r="M18" i="2"/>
  <c r="Q18" i="2" s="1"/>
  <c r="I26" i="2"/>
  <c r="J25" i="2"/>
  <c r="I13" i="2"/>
  <c r="J14" i="2"/>
  <c r="M22" i="2"/>
  <c r="Q22" i="2" s="1"/>
  <c r="M21" i="2"/>
  <c r="Q21" i="2" s="1"/>
  <c r="M20" i="2"/>
  <c r="Q20" i="2" s="1"/>
  <c r="M19" i="2"/>
  <c r="Q19" i="2" s="1"/>
  <c r="J15" i="2"/>
  <c r="M6" i="1" l="1"/>
  <c r="K6" i="1"/>
  <c r="K7" i="1"/>
  <c r="H8" i="1" l="1"/>
  <c r="M11" i="1"/>
  <c r="M5" i="1"/>
  <c r="M7" i="1"/>
  <c r="M8" i="1"/>
  <c r="M9" i="1"/>
  <c r="M10" i="1"/>
  <c r="M4" i="1"/>
  <c r="L5" i="1" l="1"/>
  <c r="L6" i="1"/>
  <c r="L7" i="1"/>
  <c r="L8" i="1"/>
  <c r="L9" i="1"/>
  <c r="L10" i="1"/>
  <c r="L11" i="1"/>
  <c r="L4" i="1"/>
  <c r="K11" i="1" l="1"/>
  <c r="K10" i="1"/>
  <c r="K9" i="1"/>
  <c r="K5" i="1"/>
  <c r="K4" i="1"/>
  <c r="J5" i="1"/>
  <c r="J6" i="1"/>
  <c r="J7" i="1"/>
  <c r="J8" i="1"/>
  <c r="J9" i="1"/>
  <c r="J10" i="1"/>
  <c r="J11" i="1"/>
  <c r="J4" i="1"/>
  <c r="I5" i="1"/>
  <c r="I6" i="1"/>
  <c r="I7" i="1"/>
  <c r="I8" i="1"/>
  <c r="I9" i="1"/>
  <c r="I10" i="1"/>
  <c r="I11" i="1"/>
  <c r="I4" i="1"/>
  <c r="H6" i="1"/>
  <c r="H10" i="1"/>
  <c r="H9" i="1" l="1"/>
  <c r="H5" i="1"/>
  <c r="H4" i="1"/>
  <c r="H11" i="1"/>
  <c r="H7" i="1"/>
</calcChain>
</file>

<file path=xl/sharedStrings.xml><?xml version="1.0" encoding="utf-8"?>
<sst xmlns="http://schemas.openxmlformats.org/spreadsheetml/2006/main" count="59" uniqueCount="55">
  <si>
    <t>s.no.</t>
  </si>
  <si>
    <t>name</t>
  </si>
  <si>
    <t xml:space="preserve">shivam </t>
  </si>
  <si>
    <t>naitik</t>
  </si>
  <si>
    <t xml:space="preserve">suraj </t>
  </si>
  <si>
    <t xml:space="preserve">sonu </t>
  </si>
  <si>
    <t>vishal</t>
  </si>
  <si>
    <t>math</t>
  </si>
  <si>
    <t>sst</t>
  </si>
  <si>
    <t xml:space="preserve">science </t>
  </si>
  <si>
    <t>english</t>
  </si>
  <si>
    <t>hindi</t>
  </si>
  <si>
    <t>total</t>
  </si>
  <si>
    <t>max</t>
  </si>
  <si>
    <t>min</t>
  </si>
  <si>
    <t>percentage</t>
  </si>
  <si>
    <t>addi</t>
  </si>
  <si>
    <t>RESULT</t>
  </si>
  <si>
    <t>GRADE</t>
  </si>
  <si>
    <t>RANI</t>
  </si>
  <si>
    <t>NANI</t>
  </si>
  <si>
    <t xml:space="preserve">father name </t>
  </si>
  <si>
    <t xml:space="preserve">mother name </t>
  </si>
  <si>
    <t>nana</t>
  </si>
  <si>
    <t>gyan</t>
  </si>
  <si>
    <t>nani</t>
  </si>
  <si>
    <t>gyani</t>
  </si>
  <si>
    <t>subject</t>
  </si>
  <si>
    <t>total marks</t>
  </si>
  <si>
    <t xml:space="preserve">obtained marks </t>
  </si>
  <si>
    <t>passing marks</t>
  </si>
  <si>
    <t>result</t>
  </si>
  <si>
    <t>science</t>
  </si>
  <si>
    <t xml:space="preserve">hindi </t>
  </si>
  <si>
    <t>me</t>
  </si>
  <si>
    <t>GFG</t>
  </si>
  <si>
    <t>BFG</t>
  </si>
  <si>
    <t>FGFG</t>
  </si>
  <si>
    <t>HHHH</t>
  </si>
  <si>
    <t>FGGG</t>
  </si>
  <si>
    <t>GGFFFF</t>
  </si>
  <si>
    <t>FGF</t>
  </si>
  <si>
    <t>MG</t>
  </si>
  <si>
    <t>JKL</t>
  </si>
  <si>
    <t>LHJJ</t>
  </si>
  <si>
    <t>LKNM</t>
  </si>
  <si>
    <t>RRR</t>
  </si>
  <si>
    <t>MARKSHEET</t>
  </si>
  <si>
    <t xml:space="preserve">TOTAL MARKS </t>
  </si>
  <si>
    <t>OBTAINED MARKS</t>
  </si>
  <si>
    <t>PERCENTAGE</t>
  </si>
  <si>
    <t>Roll no.</t>
  </si>
  <si>
    <t>Name</t>
  </si>
  <si>
    <t>Father Name</t>
  </si>
  <si>
    <t>Mother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</si>
</sst>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72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2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7">
    <xf numFmtId="0" fontId="0" fillId="0" borderId="0" xfId="0"/>
    <xf numFmtId="0" fontId="0" fillId="9" borderId="0" xfId="0" applyFill="1" applyBorder="1"/>
    <xf numFmtId="0" fontId="3" fillId="3" borderId="1" xfId="2" applyBorder="1"/>
    <xf numFmtId="0" fontId="0" fillId="9" borderId="1" xfId="0" applyFill="1" applyBorder="1"/>
    <xf numFmtId="0" fontId="4" fillId="4" borderId="2" xfId="3" applyBorder="1"/>
    <xf numFmtId="0" fontId="4" fillId="4" borderId="3" xfId="3" applyBorder="1"/>
    <xf numFmtId="0" fontId="4" fillId="4" borderId="4" xfId="3" applyBorder="1"/>
    <xf numFmtId="0" fontId="4" fillId="4" borderId="5" xfId="3" applyBorder="1"/>
    <xf numFmtId="0" fontId="4" fillId="4" borderId="6" xfId="3" applyBorder="1"/>
    <xf numFmtId="0" fontId="4" fillId="4" borderId="7" xfId="3" applyBorder="1"/>
    <xf numFmtId="0" fontId="2" fillId="5" borderId="2" xfId="1" applyFont="1" applyFill="1" applyBorder="1"/>
    <xf numFmtId="0" fontId="2" fillId="5" borderId="3" xfId="1" applyFont="1" applyFill="1" applyBorder="1"/>
    <xf numFmtId="0" fontId="1" fillId="5" borderId="3" xfId="1" applyFill="1" applyBorder="1"/>
    <xf numFmtId="0" fontId="1" fillId="5" borderId="4" xfId="1" applyFill="1" applyBorder="1"/>
    <xf numFmtId="0" fontId="0" fillId="9" borderId="8" xfId="0" applyFill="1" applyBorder="1"/>
    <xf numFmtId="0" fontId="0" fillId="0" borderId="0" xfId="0" applyBorder="1"/>
    <xf numFmtId="0" fontId="0" fillId="9" borderId="9" xfId="0" applyFill="1" applyBorder="1"/>
    <xf numFmtId="0" fontId="0" fillId="9" borderId="0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1" fillId="2" borderId="0" xfId="1" applyBorder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0" fillId="6" borderId="1" xfId="0" applyFill="1" applyBorder="1"/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10</xdr:row>
      <xdr:rowOff>74110</xdr:rowOff>
    </xdr:from>
    <xdr:ext cx="7962899" cy="937629"/>
    <xdr:sp macro="" textlink="">
      <xdr:nvSpPr>
        <xdr:cNvPr id="2" name="Rectangle 1"/>
        <xdr:cNvSpPr/>
      </xdr:nvSpPr>
      <xdr:spPr>
        <a:xfrm>
          <a:off x="4238625" y="1979110"/>
          <a:ext cx="7962899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sz="54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</a:rPr>
            <a:t>C0-ed</a:t>
          </a:r>
          <a:r>
            <a:rPr lang="en-US" sz="5400" b="1" cap="all" spc="0" baseline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</a:rPr>
            <a:t> APNA SCHOOL</a:t>
          </a:r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tabSelected="1" workbookViewId="0">
      <selection activeCell="G17" sqref="G17"/>
    </sheetView>
  </sheetViews>
  <sheetFormatPr defaultRowHeight="15" x14ac:dyDescent="0.25"/>
  <cols>
    <col min="10" max="10" width="9.28515625" customWidth="1"/>
    <col min="11" max="11" width="18" customWidth="1"/>
  </cols>
  <sheetData>
    <row r="2" spans="1:17" ht="36" x14ac:dyDescent="0.55000000000000004">
      <c r="A2" s="23"/>
      <c r="B2" s="23"/>
      <c r="C2" s="23"/>
      <c r="D2" s="23"/>
      <c r="E2" s="23"/>
      <c r="F2" s="23"/>
      <c r="G2" s="23"/>
      <c r="H2" s="24" t="s">
        <v>47</v>
      </c>
      <c r="I2" s="23"/>
      <c r="J2" s="23"/>
      <c r="K2" s="23"/>
      <c r="L2" s="23"/>
      <c r="M2" s="23"/>
      <c r="N2" s="23"/>
      <c r="O2" s="23"/>
      <c r="P2" s="23"/>
      <c r="Q2" s="23"/>
    </row>
    <row r="3" spans="1:17" x14ac:dyDescent="0.25">
      <c r="A3" s="25" t="s">
        <v>0</v>
      </c>
      <c r="B3" s="25" t="s">
        <v>1</v>
      </c>
      <c r="C3" s="25" t="s">
        <v>7</v>
      </c>
      <c r="D3" s="25" t="s">
        <v>8</v>
      </c>
      <c r="E3" s="25" t="s">
        <v>9</v>
      </c>
      <c r="F3" s="25" t="s">
        <v>10</v>
      </c>
      <c r="G3" s="25" t="s">
        <v>11</v>
      </c>
      <c r="H3" s="25" t="s">
        <v>12</v>
      </c>
      <c r="I3" s="25" t="s">
        <v>13</v>
      </c>
      <c r="J3" s="25" t="s">
        <v>14</v>
      </c>
      <c r="K3" s="25" t="s">
        <v>15</v>
      </c>
      <c r="L3" s="25" t="s">
        <v>17</v>
      </c>
      <c r="M3" s="25" t="s">
        <v>18</v>
      </c>
      <c r="N3" s="25" t="s">
        <v>21</v>
      </c>
      <c r="O3" s="25"/>
      <c r="P3" s="25" t="s">
        <v>22</v>
      </c>
      <c r="Q3" s="25"/>
    </row>
    <row r="4" spans="1:17" x14ac:dyDescent="0.25">
      <c r="A4" s="26">
        <v>1</v>
      </c>
      <c r="B4" s="26" t="s">
        <v>2</v>
      </c>
      <c r="C4" s="26">
        <v>75</v>
      </c>
      <c r="D4" s="26">
        <v>49</v>
      </c>
      <c r="E4" s="26">
        <v>68</v>
      </c>
      <c r="F4" s="26">
        <v>38</v>
      </c>
      <c r="G4" s="26">
        <v>88</v>
      </c>
      <c r="H4" s="26">
        <f>SUM(C4:G4)</f>
        <v>318</v>
      </c>
      <c r="I4" s="26">
        <f>MAX(C4:G4)</f>
        <v>88</v>
      </c>
      <c r="J4" s="26">
        <f>MIN(C4:G4)</f>
        <v>38</v>
      </c>
      <c r="K4" s="26">
        <f>318/5</f>
        <v>63.6</v>
      </c>
      <c r="L4" s="26" t="str">
        <f>IF(K4&gt;=33,"PASS","FAIL")</f>
        <v>PASS</v>
      </c>
      <c r="M4" s="26" t="str">
        <f>IF(K4&gt;=80,"A",IF(K4&gt;=70,"B",IF(K4&gt;=60,"C")))</f>
        <v>C</v>
      </c>
      <c r="N4" s="26" t="s">
        <v>35</v>
      </c>
      <c r="O4" s="26"/>
      <c r="P4" s="26" t="s">
        <v>41</v>
      </c>
      <c r="Q4" s="26"/>
    </row>
    <row r="5" spans="1:17" x14ac:dyDescent="0.25">
      <c r="A5" s="26">
        <v>2</v>
      </c>
      <c r="B5" s="26" t="s">
        <v>16</v>
      </c>
      <c r="C5" s="26">
        <v>81</v>
      </c>
      <c r="D5" s="26">
        <v>50</v>
      </c>
      <c r="E5" s="26">
        <v>63</v>
      </c>
      <c r="F5" s="26">
        <v>47</v>
      </c>
      <c r="G5" s="26">
        <v>82</v>
      </c>
      <c r="H5" s="26">
        <f t="shared" ref="H5:H11" si="0">SUM(C5:G5)</f>
        <v>323</v>
      </c>
      <c r="I5" s="26">
        <f t="shared" ref="I5:I11" si="1">MAX(C5:G5)</f>
        <v>82</v>
      </c>
      <c r="J5" s="26">
        <f t="shared" ref="J5:J11" si="2">MIN(C5:G5)</f>
        <v>47</v>
      </c>
      <c r="K5" s="26">
        <f>323/5</f>
        <v>64.599999999999994</v>
      </c>
      <c r="L5" s="26" t="str">
        <f t="shared" ref="L5:L11" si="3">IF(K5&gt;=33,"PASS","FAIL")</f>
        <v>PASS</v>
      </c>
      <c r="M5" s="26" t="str">
        <f t="shared" ref="M5:M10" si="4">IF(K5&gt;=80,"A",IF(K5&gt;=70,"B",IF(K5&gt;=60,"C")))</f>
        <v>C</v>
      </c>
      <c r="N5" s="26" t="s">
        <v>36</v>
      </c>
      <c r="O5" s="26"/>
      <c r="P5" s="26" t="s">
        <v>42</v>
      </c>
      <c r="Q5" s="26"/>
    </row>
    <row r="6" spans="1:17" x14ac:dyDescent="0.25">
      <c r="A6" s="26">
        <v>3</v>
      </c>
      <c r="B6" s="26" t="s">
        <v>4</v>
      </c>
      <c r="C6" s="26">
        <v>43</v>
      </c>
      <c r="D6" s="26">
        <v>41</v>
      </c>
      <c r="E6" s="26">
        <v>45</v>
      </c>
      <c r="F6" s="26">
        <v>47</v>
      </c>
      <c r="G6" s="26">
        <v>45</v>
      </c>
      <c r="H6" s="26">
        <f t="shared" si="0"/>
        <v>221</v>
      </c>
      <c r="I6" s="26">
        <f t="shared" si="1"/>
        <v>47</v>
      </c>
      <c r="J6" s="26">
        <f t="shared" si="2"/>
        <v>41</v>
      </c>
      <c r="K6" s="26">
        <f>221/5</f>
        <v>44.2</v>
      </c>
      <c r="L6" s="26" t="str">
        <f t="shared" si="3"/>
        <v>PASS</v>
      </c>
      <c r="M6" s="26" t="str">
        <f>IF(K6&gt;=80,"A",IF(K6&gt;=70,"B",IF(K6&lt;=60,"C")))</f>
        <v>C</v>
      </c>
      <c r="N6" s="26" t="s">
        <v>37</v>
      </c>
      <c r="O6" s="26"/>
      <c r="P6" s="26" t="s">
        <v>43</v>
      </c>
      <c r="Q6" s="26"/>
    </row>
    <row r="7" spans="1:17" x14ac:dyDescent="0.25">
      <c r="A7" s="26">
        <v>4</v>
      </c>
      <c r="B7" s="26" t="s">
        <v>5</v>
      </c>
      <c r="C7" s="26">
        <v>91</v>
      </c>
      <c r="D7" s="26">
        <v>52</v>
      </c>
      <c r="E7" s="26">
        <v>87</v>
      </c>
      <c r="F7" s="26">
        <v>84</v>
      </c>
      <c r="G7" s="26">
        <v>73</v>
      </c>
      <c r="H7" s="26">
        <f t="shared" si="0"/>
        <v>387</v>
      </c>
      <c r="I7" s="26">
        <f t="shared" si="1"/>
        <v>91</v>
      </c>
      <c r="J7" s="26">
        <f t="shared" si="2"/>
        <v>52</v>
      </c>
      <c r="K7" s="26">
        <f>387/5</f>
        <v>77.400000000000006</v>
      </c>
      <c r="L7" s="26" t="str">
        <f t="shared" si="3"/>
        <v>PASS</v>
      </c>
      <c r="M7" s="26" t="str">
        <f t="shared" si="4"/>
        <v>B</v>
      </c>
      <c r="N7" s="26" t="s">
        <v>38</v>
      </c>
      <c r="O7" s="26"/>
      <c r="P7" s="26" t="s">
        <v>44</v>
      </c>
      <c r="Q7" s="26"/>
    </row>
    <row r="8" spans="1:17" x14ac:dyDescent="0.25">
      <c r="A8" s="26">
        <v>5</v>
      </c>
      <c r="B8" s="26" t="s">
        <v>3</v>
      </c>
      <c r="C8" s="26">
        <v>100</v>
      </c>
      <c r="D8" s="26">
        <v>100</v>
      </c>
      <c r="E8" s="26">
        <v>100</v>
      </c>
      <c r="F8" s="26">
        <v>100</v>
      </c>
      <c r="G8" s="26">
        <v>100</v>
      </c>
      <c r="H8" s="26">
        <f t="shared" si="0"/>
        <v>500</v>
      </c>
      <c r="I8" s="26">
        <f t="shared" si="1"/>
        <v>100</v>
      </c>
      <c r="J8" s="26">
        <f t="shared" si="2"/>
        <v>100</v>
      </c>
      <c r="K8" s="26">
        <v>100</v>
      </c>
      <c r="L8" s="26" t="str">
        <f t="shared" si="3"/>
        <v>PASS</v>
      </c>
      <c r="M8" s="26" t="str">
        <f t="shared" si="4"/>
        <v>A</v>
      </c>
      <c r="N8" s="26" t="s">
        <v>39</v>
      </c>
      <c r="O8" s="26"/>
      <c r="P8" s="26" t="s">
        <v>45</v>
      </c>
      <c r="Q8" s="26"/>
    </row>
    <row r="9" spans="1:17" x14ac:dyDescent="0.25">
      <c r="A9" s="26">
        <v>6</v>
      </c>
      <c r="B9" s="26" t="s">
        <v>20</v>
      </c>
      <c r="C9" s="26">
        <v>47</v>
      </c>
      <c r="D9" s="26">
        <v>75</v>
      </c>
      <c r="E9" s="26">
        <v>74</v>
      </c>
      <c r="F9" s="26">
        <v>85</v>
      </c>
      <c r="G9" s="26">
        <v>93</v>
      </c>
      <c r="H9" s="26">
        <f t="shared" si="0"/>
        <v>374</v>
      </c>
      <c r="I9" s="26">
        <f t="shared" si="1"/>
        <v>93</v>
      </c>
      <c r="J9" s="26">
        <f t="shared" si="2"/>
        <v>47</v>
      </c>
      <c r="K9" s="26">
        <f>374/5</f>
        <v>74.8</v>
      </c>
      <c r="L9" s="26" t="str">
        <f t="shared" si="3"/>
        <v>PASS</v>
      </c>
      <c r="M9" s="26" t="str">
        <f t="shared" si="4"/>
        <v>B</v>
      </c>
      <c r="N9" s="26" t="s">
        <v>23</v>
      </c>
      <c r="O9" s="26"/>
      <c r="P9" s="26" t="s">
        <v>25</v>
      </c>
      <c r="Q9" s="26"/>
    </row>
    <row r="10" spans="1:17" x14ac:dyDescent="0.25">
      <c r="A10" s="26">
        <v>7</v>
      </c>
      <c r="B10" s="26" t="s">
        <v>19</v>
      </c>
      <c r="C10" s="26">
        <v>79</v>
      </c>
      <c r="D10" s="26">
        <v>68</v>
      </c>
      <c r="E10" s="26">
        <v>41</v>
      </c>
      <c r="F10" s="26">
        <v>87</v>
      </c>
      <c r="G10" s="26">
        <v>56</v>
      </c>
      <c r="H10" s="26">
        <f t="shared" si="0"/>
        <v>331</v>
      </c>
      <c r="I10" s="26">
        <f t="shared" si="1"/>
        <v>87</v>
      </c>
      <c r="J10" s="26">
        <f t="shared" si="2"/>
        <v>41</v>
      </c>
      <c r="K10" s="26">
        <f>331/5</f>
        <v>66.2</v>
      </c>
      <c r="L10" s="26" t="str">
        <f t="shared" si="3"/>
        <v>PASS</v>
      </c>
      <c r="M10" s="26" t="str">
        <f t="shared" si="4"/>
        <v>C</v>
      </c>
      <c r="N10" s="26" t="s">
        <v>24</v>
      </c>
      <c r="O10" s="26"/>
      <c r="P10" s="26" t="s">
        <v>26</v>
      </c>
      <c r="Q10" s="26"/>
    </row>
    <row r="11" spans="1:17" x14ac:dyDescent="0.25">
      <c r="A11" s="26">
        <v>8</v>
      </c>
      <c r="B11" s="26" t="s">
        <v>6</v>
      </c>
      <c r="C11" s="26">
        <v>36</v>
      </c>
      <c r="D11" s="26">
        <v>59</v>
      </c>
      <c r="E11" s="26">
        <v>88</v>
      </c>
      <c r="F11" s="26">
        <v>34</v>
      </c>
      <c r="G11" s="26">
        <v>50</v>
      </c>
      <c r="H11" s="26">
        <f t="shared" si="0"/>
        <v>267</v>
      </c>
      <c r="I11" s="26">
        <f t="shared" si="1"/>
        <v>88</v>
      </c>
      <c r="J11" s="26">
        <f t="shared" si="2"/>
        <v>34</v>
      </c>
      <c r="K11" s="26">
        <f>267/5</f>
        <v>53.4</v>
      </c>
      <c r="L11" s="26" t="str">
        <f t="shared" si="3"/>
        <v>PASS</v>
      </c>
      <c r="M11" s="26" t="str">
        <f>IF(K11&gt;=80,"A",IF(K11&gt;=70,"B",IF(K11&gt;=60,"C",IF(K11&gt;=50,"D"))))</f>
        <v>D</v>
      </c>
      <c r="N11" s="26" t="s">
        <v>40</v>
      </c>
      <c r="O11" s="26"/>
      <c r="P11" s="26" t="s">
        <v>46</v>
      </c>
      <c r="Q11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0:T27"/>
  <sheetViews>
    <sheetView topLeftCell="A7" workbookViewId="0">
      <selection activeCell="R14" sqref="R14"/>
    </sheetView>
  </sheetViews>
  <sheetFormatPr defaultRowHeight="15" x14ac:dyDescent="0.25"/>
  <sheetData>
    <row r="10" spans="8:20" ht="15.75" thickBot="1" x14ac:dyDescent="0.3"/>
    <row r="11" spans="8:20" ht="92.25" x14ac:dyDescent="1.35">
      <c r="H11" s="10"/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3"/>
    </row>
    <row r="12" spans="8:20" x14ac:dyDescent="0.25">
      <c r="H12" s="14" t="s">
        <v>51</v>
      </c>
      <c r="I12" s="1">
        <v>1</v>
      </c>
      <c r="J12" s="1"/>
      <c r="K12" s="1"/>
      <c r="L12" s="1"/>
      <c r="M12" s="1"/>
      <c r="N12" s="1"/>
      <c r="O12" s="1"/>
      <c r="P12" s="1"/>
      <c r="Q12" s="1"/>
      <c r="R12" s="1"/>
      <c r="S12" s="15"/>
      <c r="T12" s="16"/>
    </row>
    <row r="13" spans="8:20" x14ac:dyDescent="0.25">
      <c r="H13" s="14" t="s">
        <v>52</v>
      </c>
      <c r="I13" s="1" t="str">
        <f>VLOOKUP(I12,Sheet1!A3:Q11,2,)</f>
        <v xml:space="preserve">shivam 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6"/>
    </row>
    <row r="14" spans="8:20" x14ac:dyDescent="0.25">
      <c r="H14" s="14" t="s">
        <v>53</v>
      </c>
      <c r="I14" s="1" t="s">
        <v>34</v>
      </c>
      <c r="J14" s="1" t="str">
        <f>VLOOKUP(I12,Sheet1!A3:Q11,14,)</f>
        <v>GFG</v>
      </c>
      <c r="K14" s="1"/>
      <c r="L14" s="1"/>
      <c r="M14" s="1"/>
      <c r="N14" s="1"/>
      <c r="O14" s="1"/>
      <c r="P14" s="1"/>
      <c r="Q14" s="1"/>
      <c r="R14" s="1"/>
      <c r="S14" s="1"/>
      <c r="T14" s="16"/>
    </row>
    <row r="15" spans="8:20" x14ac:dyDescent="0.25">
      <c r="H15" s="14" t="s">
        <v>54</v>
      </c>
      <c r="I15" s="1"/>
      <c r="J15" s="1" t="str">
        <f>VLOOKUP(I12,Sheet1!A3:Q11,16,)</f>
        <v>FGF</v>
      </c>
      <c r="K15" s="1"/>
      <c r="L15" s="17"/>
      <c r="M15" s="1"/>
      <c r="N15" s="1"/>
      <c r="O15" s="1"/>
      <c r="P15" s="1"/>
      <c r="Q15" s="1"/>
      <c r="R15" s="1"/>
      <c r="S15" s="1"/>
      <c r="T15" s="16"/>
    </row>
    <row r="16" spans="8:20" x14ac:dyDescent="0.25">
      <c r="H16" s="1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6"/>
    </row>
    <row r="17" spans="8:20" x14ac:dyDescent="0.25">
      <c r="H17" s="14"/>
      <c r="I17" s="1"/>
      <c r="J17" s="2" t="s">
        <v>27</v>
      </c>
      <c r="K17" s="2" t="s">
        <v>28</v>
      </c>
      <c r="L17" s="2"/>
      <c r="M17" s="2" t="s">
        <v>29</v>
      </c>
      <c r="N17" s="2"/>
      <c r="O17" s="2" t="s">
        <v>30</v>
      </c>
      <c r="P17" s="2"/>
      <c r="Q17" s="2" t="s">
        <v>31</v>
      </c>
      <c r="R17" s="1"/>
      <c r="S17" s="1"/>
      <c r="T17" s="16"/>
    </row>
    <row r="18" spans="8:20" x14ac:dyDescent="0.25">
      <c r="H18" s="14"/>
      <c r="I18" s="1"/>
      <c r="J18" s="3" t="s">
        <v>7</v>
      </c>
      <c r="K18" s="3">
        <v>100</v>
      </c>
      <c r="L18" s="3"/>
      <c r="M18" s="3">
        <f>VLOOKUP(I12,Sheet1!A3:Q11,3,)</f>
        <v>75</v>
      </c>
      <c r="N18" s="3"/>
      <c r="O18" s="3">
        <v>33</v>
      </c>
      <c r="P18" s="3"/>
      <c r="Q18" s="3" t="str">
        <f>IF(M18&gt;=33,"PASS","FAIL")</f>
        <v>PASS</v>
      </c>
      <c r="R18" s="1"/>
      <c r="S18" s="1"/>
      <c r="T18" s="16"/>
    </row>
    <row r="19" spans="8:20" x14ac:dyDescent="0.25">
      <c r="H19" s="14"/>
      <c r="I19" s="1"/>
      <c r="J19" s="3" t="s">
        <v>8</v>
      </c>
      <c r="K19" s="3">
        <v>100</v>
      </c>
      <c r="L19" s="3"/>
      <c r="M19" s="3">
        <f>VLOOKUP(I12,Sheet1!A3:Q11,4,)</f>
        <v>49</v>
      </c>
      <c r="N19" s="3"/>
      <c r="O19" s="3">
        <v>33</v>
      </c>
      <c r="P19" s="3"/>
      <c r="Q19" s="3" t="str">
        <f t="shared" ref="Q19:Q22" si="0">IF(M19&gt;=33,"PASS","FAIL")</f>
        <v>PASS</v>
      </c>
      <c r="R19" s="1"/>
      <c r="S19" s="1"/>
      <c r="T19" s="16"/>
    </row>
    <row r="20" spans="8:20" x14ac:dyDescent="0.25">
      <c r="H20" s="14"/>
      <c r="I20" s="1"/>
      <c r="J20" s="3" t="s">
        <v>32</v>
      </c>
      <c r="K20" s="3">
        <v>100</v>
      </c>
      <c r="L20" s="3"/>
      <c r="M20" s="3">
        <f>VLOOKUP(I12,Sheet1!A3:Q11,5,)</f>
        <v>68</v>
      </c>
      <c r="N20" s="3"/>
      <c r="O20" s="3">
        <v>33</v>
      </c>
      <c r="P20" s="3"/>
      <c r="Q20" s="3" t="str">
        <f t="shared" si="0"/>
        <v>PASS</v>
      </c>
      <c r="R20" s="1"/>
      <c r="S20" s="1"/>
      <c r="T20" s="16"/>
    </row>
    <row r="21" spans="8:20" x14ac:dyDescent="0.25">
      <c r="H21" s="14"/>
      <c r="I21" s="1"/>
      <c r="J21" s="3" t="s">
        <v>10</v>
      </c>
      <c r="K21" s="3">
        <v>100</v>
      </c>
      <c r="L21" s="3"/>
      <c r="M21" s="3">
        <f>VLOOKUP(I12,Sheet1!A3:Q11,6,)</f>
        <v>38</v>
      </c>
      <c r="N21" s="3"/>
      <c r="O21" s="3">
        <v>33</v>
      </c>
      <c r="P21" s="3"/>
      <c r="Q21" s="3" t="str">
        <f t="shared" si="0"/>
        <v>PASS</v>
      </c>
      <c r="R21" s="1"/>
      <c r="S21" s="1"/>
      <c r="T21" s="16"/>
    </row>
    <row r="22" spans="8:20" x14ac:dyDescent="0.25">
      <c r="H22" s="14"/>
      <c r="I22" s="1"/>
      <c r="J22" s="3" t="s">
        <v>33</v>
      </c>
      <c r="K22" s="3">
        <v>100</v>
      </c>
      <c r="L22" s="3"/>
      <c r="M22" s="3">
        <f>VLOOKUP(I12,Sheet1!A3:Q11,7,)</f>
        <v>88</v>
      </c>
      <c r="N22" s="3"/>
      <c r="O22" s="3">
        <v>33</v>
      </c>
      <c r="P22" s="3"/>
      <c r="Q22" s="3" t="str">
        <f t="shared" si="0"/>
        <v>PASS</v>
      </c>
      <c r="R22" s="1"/>
      <c r="S22" s="1"/>
      <c r="T22" s="16"/>
    </row>
    <row r="23" spans="8:20" ht="15.75" thickBot="1" x14ac:dyDescent="0.3">
      <c r="H23" s="1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6"/>
    </row>
    <row r="24" spans="8:20" x14ac:dyDescent="0.25">
      <c r="H24" s="14"/>
      <c r="I24" s="1"/>
      <c r="J24" s="1"/>
      <c r="K24" s="1"/>
      <c r="L24" s="1"/>
      <c r="M24" s="1"/>
      <c r="N24" s="1"/>
      <c r="O24" s="1"/>
      <c r="P24" s="4" t="s">
        <v>48</v>
      </c>
      <c r="Q24" s="5"/>
      <c r="R24" s="5">
        <v>500</v>
      </c>
      <c r="S24" s="6"/>
      <c r="T24" s="16"/>
    </row>
    <row r="25" spans="8:20" ht="15.75" thickBot="1" x14ac:dyDescent="0.3">
      <c r="H25" s="21" t="s">
        <v>50</v>
      </c>
      <c r="I25" s="22"/>
      <c r="J25" s="22">
        <f>VLOOKUP(I12,Sheet1!A3:Q11,11,)</f>
        <v>63.6</v>
      </c>
      <c r="K25" s="22"/>
      <c r="L25" s="1"/>
      <c r="M25" s="1"/>
      <c r="N25" s="1"/>
      <c r="O25" s="1"/>
      <c r="P25" s="7" t="s">
        <v>49</v>
      </c>
      <c r="Q25" s="8"/>
      <c r="R25" s="8">
        <f>VLOOKUP(I12,Sheet1!A3:Q11,8,)</f>
        <v>318</v>
      </c>
      <c r="S25" s="9"/>
      <c r="T25" s="16"/>
    </row>
    <row r="26" spans="8:20" x14ac:dyDescent="0.25">
      <c r="H26" s="21" t="s">
        <v>18</v>
      </c>
      <c r="I26" s="22" t="str">
        <f>VLOOKUP(I12,Sheet1!A3:Q11,13,)</f>
        <v>C</v>
      </c>
      <c r="J26" s="22"/>
      <c r="K26" s="22"/>
      <c r="L26" s="1"/>
      <c r="M26" s="1"/>
      <c r="N26" s="1"/>
      <c r="O26" s="1"/>
      <c r="P26" s="1"/>
      <c r="Q26" s="1"/>
      <c r="R26" s="1"/>
      <c r="S26" s="1"/>
      <c r="T26" s="16"/>
    </row>
    <row r="27" spans="8:20" ht="15.75" thickBot="1" x14ac:dyDescent="0.3">
      <c r="H27" s="18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20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Sheet1!$A$4:$A$11</xm:f>
          </x14:formula1>
          <xm:sqref>I12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2024-05-27T12:08:49Z</dcterms:created>
  <dcterms:modified xsi:type="dcterms:W3CDTF">2024-06-03T11:45:46Z</dcterms:modified>
</cp:coreProperties>
</file>