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9aa1c13d65a5c/"/>
    </mc:Choice>
  </mc:AlternateContent>
  <xr:revisionPtr revIDLastSave="1297" documentId="8_{27C4BC1F-95D0-4ADE-B712-2D26F832882E}" xr6:coauthVersionLast="47" xr6:coauthVersionMax="47" xr10:uidLastSave="{8D8B2D33-6892-4D22-8210-D46D63CF1FCC}"/>
  <bookViews>
    <workbookView xWindow="-108" yWindow="-108" windowWidth="23256" windowHeight="12456" firstSheet="2" activeTab="4" xr2:uid="{00000000-000D-0000-FFFF-FFFF00000000}"/>
  </bookViews>
  <sheets>
    <sheet name="Parent Category Table" sheetId="2" r:id="rId1"/>
    <sheet name="Sub Category Table" sheetId="3" r:id="rId2"/>
    <sheet name="Time Pivot Table" sheetId="6" r:id="rId3"/>
    <sheet name="Goal" sheetId="7" r:id="rId4"/>
    <sheet name="Statistical Analysis" sheetId="11" r:id="rId5"/>
    <sheet name="Crowdfunding" sheetId="1" r:id="rId6"/>
    <sheet name="Sheet12" sheetId="13" r:id="rId7"/>
  </sheets>
  <definedNames>
    <definedName name="_xlnm._FilterDatabase" localSheetId="5" hidden="1">Crowdfunding!$A$1:$P$1001</definedName>
    <definedName name="backers">#REF!</definedName>
    <definedName name="counterf">'Statistical Analysis'!$E$2:$E$365</definedName>
    <definedName name="counters">'Statistical Analysis'!$B$2:$B$566</definedName>
    <definedName name="Goals">Crowdfunding!$D$2:$D$1001</definedName>
    <definedName name="Outcome">Crowdfunding!$G$2:$G$1001</definedName>
    <definedName name="outcomes">#REF!</definedName>
    <definedName name="pledged">Crowdfunding!$E$2:$E$1001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1" l="1"/>
  <c r="I6" i="11"/>
  <c r="I5" i="11"/>
  <c r="I4" i="11"/>
  <c r="H7" i="11"/>
  <c r="H6" i="11"/>
  <c r="H5" i="11"/>
  <c r="H4" i="11"/>
  <c r="I3" i="11"/>
  <c r="H3" i="11"/>
  <c r="I2" i="11"/>
  <c r="H2" i="11"/>
  <c r="D12" i="7"/>
  <c r="D11" i="7"/>
  <c r="D10" i="7"/>
  <c r="D9" i="7"/>
  <c r="D8" i="7"/>
  <c r="D7" i="7"/>
  <c r="D6" i="7"/>
  <c r="D5" i="7"/>
  <c r="D4" i="7"/>
  <c r="D3" i="7"/>
  <c r="D2" i="7"/>
  <c r="C12" i="7"/>
  <c r="C11" i="7"/>
  <c r="C10" i="7"/>
  <c r="C9" i="7"/>
  <c r="C8" i="7"/>
  <c r="C7" i="7"/>
  <c r="C6" i="7"/>
  <c r="C5" i="7"/>
  <c r="C4" i="7"/>
  <c r="C3" i="7"/>
  <c r="C2" i="7"/>
  <c r="B12" i="7"/>
  <c r="B11" i="7"/>
  <c r="B10" i="7"/>
  <c r="B9" i="7"/>
  <c r="B8" i="7"/>
  <c r="B7" i="7"/>
  <c r="B6" i="7"/>
  <c r="B5" i="7"/>
  <c r="B4" i="7"/>
  <c r="B3" i="7"/>
  <c r="B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7" l="1"/>
  <c r="E12" i="7"/>
  <c r="E6" i="7"/>
  <c r="G6" i="7" s="1"/>
  <c r="E10" i="7"/>
  <c r="G10" i="7" s="1"/>
  <c r="H12" i="7"/>
  <c r="E2" i="7"/>
  <c r="F2" i="7" s="1"/>
  <c r="E5" i="7"/>
  <c r="H5" i="7" s="1"/>
  <c r="E7" i="7"/>
  <c r="F7" i="7" s="1"/>
  <c r="E9" i="7"/>
  <c r="H9" i="7" s="1"/>
  <c r="E8" i="7"/>
  <c r="F8" i="7" s="1"/>
  <c r="E4" i="7"/>
  <c r="G4" i="7" s="1"/>
  <c r="H3" i="7"/>
  <c r="G3" i="7"/>
  <c r="G12" i="7"/>
  <c r="F12" i="7"/>
  <c r="E11" i="7"/>
  <c r="H11" i="7" s="1"/>
  <c r="F6" i="7"/>
  <c r="F3" i="7"/>
  <c r="H2" i="7" l="1"/>
  <c r="H4" i="7"/>
  <c r="F4" i="7"/>
  <c r="F9" i="7"/>
  <c r="G8" i="7"/>
  <c r="H8" i="7"/>
  <c r="H7" i="7"/>
  <c r="H10" i="7"/>
  <c r="H6" i="7"/>
  <c r="G2" i="7"/>
  <c r="F10" i="7"/>
  <c r="F5" i="7"/>
  <c r="G5" i="7"/>
  <c r="G9" i="7"/>
  <c r="G7" i="7"/>
  <c r="F11" i="7"/>
  <c r="G11" i="7"/>
</calcChain>
</file>

<file path=xl/sharedStrings.xml><?xml version="1.0" encoding="utf-8"?>
<sst xmlns="http://schemas.openxmlformats.org/spreadsheetml/2006/main" count="9061" uniqueCount="2113">
  <si>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</si>
  <si>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</si>
  <si>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</si>
  <si>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</si>
  <si>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</si>
  <si>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</si>
  <si>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</si>
  <si>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</si>
  <si>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</si>
  <si>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</si>
  <si>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</si>
  <si>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</si>
  <si>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</si>
  <si>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</si>
  <si>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</si>
  <si>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</si>
  <si>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</si>
  <si>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</si>
  <si>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</si>
  <si>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</si>
  <si>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</si>
  <si>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</si>
  <si>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</si>
  <si>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</si>
  <si>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</si>
  <si>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</si>
  <si>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</si>
  <si>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</si>
  <si>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</si>
  <si>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</si>
  <si>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</si>
  <si>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</si>
  <si>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</si>
  <si>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</si>
  <si>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</si>
  <si>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</si>
  <si>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</si>
  <si>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</si>
  <si>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</si>
  <si>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</si>
  <si>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</si>
  <si>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</si>
  <si>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</si>
  <si>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</si>
  <si>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</si>
  <si>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</si>
  <si>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</si>
  <si>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</si>
  <si>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</si>
  <si>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</si>
  <si>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</si>
  <si>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</si>
  <si>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</si>
  <si>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</si>
  <si>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</si>
  <si>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</si>
  <si>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</si>
  <si>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</si>
  <si>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</si>
  <si>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</si>
  <si>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</si>
  <si>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</si>
  <si>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</si>
  <si>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</si>
  <si>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</si>
  <si>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</si>
  <si>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</si>
  <si>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</si>
  <si>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</si>
  <si>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</si>
  <si>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</si>
  <si>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</si>
  <si>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</si>
  <si>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</si>
  <si>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</si>
  <si>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</si>
  <si>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</si>
  <si>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</si>
  <si>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</si>
  <si>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</si>
  <si>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</si>
  <si>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</si>
  <si>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</si>
  <si>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</si>
  <si>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</si>
  <si>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</si>
  <si>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</si>
  <si>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</si>
  <si>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</si>
  <si>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</si>
  <si>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</si>
  <si>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</si>
  <si>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</si>
  <si>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</si>
  <si>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</si>
  <si>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</si>
  <si>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</si>
  <si>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</si>
  <si>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</si>
  <si>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</si>
  <si>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</si>
  <si>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</si>
  <si>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</si>
  <si>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</si>
  <si>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</si>
  <si>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</si>
  <si>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</si>
  <si>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</si>
  <si>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</si>
  <si>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</si>
  <si>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</si>
  <si>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</si>
  <si>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</si>
  <si>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</si>
  <si>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</si>
  <si>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</si>
  <si>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</si>
  <si>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</si>
  <si>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</si>
  <si>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</si>
  <si>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</si>
  <si>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</si>
  <si>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</si>
  <si>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</si>
  <si>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</si>
  <si>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</si>
  <si>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</si>
  <si>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</si>
  <si>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</si>
  <si>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</si>
  <si>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</si>
  <si>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</si>
  <si>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</si>
  <si>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</si>
  <si>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</si>
  <si>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</si>
  <si>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</si>
  <si>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</si>
  <si>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</si>
  <si>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</si>
  <si>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</si>
  <si>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</si>
  <si>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</si>
  <si>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</si>
  <si>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</si>
  <si>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</si>
  <si>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</si>
  <si>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</si>
  <si>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</si>
  <si>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</si>
  <si>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</si>
  <si>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</si>
  <si>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</si>
  <si>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</si>
  <si>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</si>
  <si>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</si>
  <si>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</si>
  <si>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</si>
  <si>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</si>
  <si>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</si>
  <si>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</si>
  <si>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</si>
  <si>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</si>
  <si>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</si>
  <si>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</si>
  <si>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</si>
  <si>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</si>
  <si>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</si>
  <si>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</si>
  <si>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</si>
  <si>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</si>
  <si>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</si>
  <si>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</si>
  <si>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</si>
  <si>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</si>
  <si>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</si>
  <si>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</si>
  <si>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</si>
  <si>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</si>
  <si>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</si>
  <si>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</si>
  <si>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</si>
  <si>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</si>
  <si>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</si>
  <si>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</si>
  <si>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</si>
  <si>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</si>
  <si>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</si>
  <si>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</si>
  <si>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</si>
  <si>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</si>
  <si>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</si>
  <si>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</si>
  <si>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</si>
  <si>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</si>
  <si>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</si>
  <si>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</si>
  <si>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</si>
  <si>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</si>
  <si>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</si>
  <si>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</si>
  <si>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</si>
  <si>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</si>
  <si>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</si>
  <si>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</si>
  <si>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</si>
  <si>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</si>
  <si>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</si>
  <si>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</si>
  <si>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</si>
  <si>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</si>
  <si>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</si>
  <si>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</si>
  <si>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</si>
  <si>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</si>
  <si>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</si>
  <si>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</si>
  <si>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</si>
  <si>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</si>
  <si>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</si>
  <si>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</si>
  <si>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</si>
  <si>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</si>
  <si>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</si>
  <si>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</si>
  <si>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</si>
  <si>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</si>
  <si>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</si>
  <si>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</si>
  <si>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</si>
  <si>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</si>
  <si>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</si>
  <si>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</si>
  <si>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</si>
  <si>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</si>
  <si>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</si>
  <si>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</si>
  <si>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</si>
  <si>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</si>
  <si>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</si>
  <si>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</si>
  <si>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</si>
  <si>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</si>
  <si>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</si>
  <si>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</si>
  <si>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</si>
  <si>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</si>
  <si>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</si>
  <si>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</si>
  <si>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</si>
  <si>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</si>
  <si>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</si>
  <si>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</si>
  <si>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</si>
  <si>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</si>
  <si>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</si>
  <si>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</si>
  <si>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</si>
  <si>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</si>
  <si>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</si>
  <si>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</si>
  <si>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</si>
  <si>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</si>
  <si>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</si>
  <si>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</si>
  <si>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</si>
  <si>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</si>
  <si>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</si>
  <si>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</si>
  <si>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</si>
  <si>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</si>
  <si>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</si>
  <si>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</si>
  <si>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</si>
  <si>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</si>
  <si>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</si>
  <si>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</si>
  <si>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</si>
  <si>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</si>
  <si>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</si>
  <si>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</si>
  <si>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</si>
  <si>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</si>
  <si>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</si>
  <si>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</si>
  <si>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</si>
  <si>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</si>
  <si>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</si>
  <si>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</si>
  <si>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</si>
  <si>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</si>
  <si>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</si>
  <si>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</si>
  <si>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</si>
  <si>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</si>
  <si>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</si>
  <si>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</si>
  <si>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</si>
  <si>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</si>
  <si>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</si>
  <si>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</si>
  <si>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</si>
  <si>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</si>
  <si>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</si>
  <si>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</si>
  <si>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</si>
  <si>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</si>
  <si>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</si>
  <si>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</si>
  <si>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</si>
  <si>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</si>
  <si>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</si>
  <si>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</si>
  <si>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</si>
  <si>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</si>
  <si>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</si>
  <si>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</si>
  <si>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</si>
  <si>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</si>
  <si>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</si>
  <si>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</si>
  <si>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</si>
  <si>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</si>
  <si>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</si>
  <si>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</si>
  <si>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</si>
  <si>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</si>
  <si>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</si>
  <si>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</si>
  <si>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</si>
  <si>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</si>
  <si>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</si>
  <si>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</si>
  <si>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</si>
  <si>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</si>
  <si>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</si>
  <si>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</si>
  <si>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</si>
  <si>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</si>
  <si>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</si>
  <si>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</si>
  <si>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</si>
  <si>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</si>
  <si>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</si>
  <si>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</si>
  <si>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</si>
  <si>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</si>
  <si>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</si>
  <si>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</si>
  <si>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</si>
  <si>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</si>
  <si>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</si>
  <si>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</si>
  <si>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</si>
  <si>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</si>
  <si>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</si>
  <si>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</si>
  <si>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</si>
  <si>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</si>
  <si>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</si>
  <si>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</si>
  <si>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</si>
  <si>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</si>
  <si>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</si>
  <si>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</si>
  <si>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</si>
  <si>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</si>
  <si>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</si>
  <si>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</si>
  <si>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</si>
  <si>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</si>
  <si>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</si>
  <si>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</si>
  <si>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</si>
  <si>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</si>
  <si>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</si>
  <si>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</si>
  <si>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</si>
  <si>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</si>
  <si>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</si>
  <si>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</si>
  <si>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</si>
  <si>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</si>
  <si>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</si>
  <si>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</si>
  <si>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</si>
  <si>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</si>
  <si>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</si>
  <si>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</si>
  <si>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</si>
  <si>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</si>
  <si>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</si>
  <si>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</si>
  <si>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</si>
  <si>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</si>
  <si>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</si>
  <si>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</si>
  <si>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</si>
  <si>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</si>
  <si>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</si>
  <si>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</si>
  <si>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</si>
  <si>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</si>
  <si>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</si>
  <si>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</si>
  <si>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</si>
  <si>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</si>
  <si>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</si>
  <si>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</si>
  <si>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</si>
  <si>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</si>
  <si>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</si>
  <si>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</si>
  <si>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</si>
  <si>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</si>
  <si>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</si>
  <si>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</si>
  <si>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</si>
  <si>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</si>
  <si>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</si>
  <si>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</si>
  <si>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</si>
  <si>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</si>
  <si>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</si>
  <si>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</si>
  <si>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</si>
  <si>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</si>
  <si>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</si>
  <si>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</si>
  <si>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</si>
  <si>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</si>
  <si>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</si>
  <si>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</si>
  <si>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</si>
  <si>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</si>
  <si>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</si>
  <si>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</si>
  <si>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</si>
  <si>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</si>
  <si>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</si>
  <si>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</si>
  <si>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</si>
  <si>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</si>
  <si>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</si>
  <si>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</si>
  <si>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</si>
  <si>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</si>
  <si>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</si>
  <si>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</si>
  <si>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</si>
  <si>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</si>
  <si>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</si>
  <si>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</si>
  <si>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</si>
  <si>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</si>
  <si>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</si>
  <si>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</si>
  <si>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</si>
  <si>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</si>
  <si>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</si>
  <si>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</si>
  <si>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</si>
  <si>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</si>
  <si>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</si>
  <si>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</si>
  <si>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</si>
  <si>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</si>
  <si>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</si>
  <si>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</si>
  <si>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</si>
  <si>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</si>
  <si>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</si>
  <si>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</si>
  <si>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</si>
  <si>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</si>
  <si>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</si>
  <si>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</si>
  <si>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</si>
  <si>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</si>
  <si>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</si>
  <si>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</si>
  <si>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</si>
  <si>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</si>
  <si>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</si>
  <si>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</si>
  <si>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</si>
  <si>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</si>
  <si>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</si>
  <si>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</si>
  <si>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</si>
  <si>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</si>
  <si>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</si>
  <si>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</si>
  <si>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</si>
  <si>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</si>
  <si>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</si>
  <si>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</si>
  <si>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</si>
  <si>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</si>
  <si>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</si>
  <si>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</si>
  <si>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</si>
  <si>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</si>
  <si>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</si>
  <si>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</si>
  <si>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</si>
  <si>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</si>
  <si>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</si>
  <si>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</si>
  <si>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</si>
  <si>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</si>
  <si>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</si>
  <si>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</si>
  <si>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</si>
  <si>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</si>
  <si>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</si>
  <si>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</si>
  <si>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</si>
  <si>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</si>
  <si>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</si>
  <si>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</si>
  <si>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</si>
  <si>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</si>
  <si>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</si>
  <si>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</si>
  <si>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</si>
  <si>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</si>
  <si>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</si>
  <si>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</si>
  <si>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</si>
  <si>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</si>
  <si>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</si>
  <si>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</si>
  <si>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</si>
  <si>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</si>
  <si>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</si>
  <si>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</si>
  <si>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</si>
  <si>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</si>
  <si>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</si>
  <si>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</si>
  <si>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</si>
  <si>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</si>
  <si>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</si>
  <si>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</si>
  <si>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</si>
  <si>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</si>
  <si>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</si>
  <si>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</si>
  <si>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</si>
  <si>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</si>
  <si>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</si>
  <si>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</si>
  <si>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</si>
  <si>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</si>
  <si>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</si>
  <si>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</si>
  <si>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</si>
  <si>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</si>
  <si>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</si>
  <si>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</si>
  <si>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</si>
  <si>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</si>
  <si>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</si>
  <si>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</si>
  <si>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</si>
  <si>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</si>
  <si>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</si>
  <si>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</si>
  <si>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</si>
  <si>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</si>
  <si>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</si>
  <si>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</si>
  <si>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</si>
  <si>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</si>
  <si>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</si>
  <si>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</si>
  <si>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</si>
  <si>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</si>
  <si>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</si>
  <si>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</si>
  <si>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</si>
  <si>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</si>
  <si>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</si>
  <si>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</si>
  <si>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</si>
  <si>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</si>
  <si>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</si>
  <si>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</si>
  <si>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</si>
  <si>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</si>
  <si>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</si>
  <si>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</si>
  <si>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</si>
  <si>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</si>
  <si>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</si>
  <si>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</si>
  <si>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</si>
  <si>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</si>
  <si>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</si>
  <si>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</si>
  <si>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</si>
  <si>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</si>
  <si>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</si>
  <si>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</si>
  <si>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</si>
  <si>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</si>
  <si>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</si>
  <si>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</si>
  <si>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</si>
  <si>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</si>
  <si>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</si>
  <si>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</si>
  <si>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</si>
  <si>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</si>
  <si>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</si>
  <si>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</si>
  <si>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</si>
  <si>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</si>
  <si>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</si>
  <si>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</si>
  <si>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</si>
  <si>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</si>
  <si>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</si>
  <si>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</si>
  <si>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</si>
  <si>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</si>
  <si>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</si>
  <si>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</si>
  <si>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</si>
  <si>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</si>
  <si>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</si>
  <si>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</si>
  <si>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</si>
  <si>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</si>
  <si>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</si>
  <si>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</si>
  <si>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</si>
  <si>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</si>
  <si>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</si>
  <si>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</si>
  <si>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</si>
  <si>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</si>
  <si>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</si>
  <si>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</si>
  <si>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</si>
  <si>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</si>
  <si>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</si>
  <si>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</si>
  <si>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</si>
  <si>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</si>
  <si>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</si>
  <si>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</si>
  <si>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</si>
  <si>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</si>
  <si>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</si>
  <si>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</si>
  <si>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</si>
  <si>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</si>
  <si>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</si>
  <si>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</si>
  <si>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</si>
  <si>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</si>
  <si>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</si>
  <si>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</si>
  <si>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</si>
  <si>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</si>
  <si>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</si>
  <si>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</si>
  <si>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</si>
  <si>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</si>
  <si>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</si>
  <si>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</si>
  <si>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</si>
  <si>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</si>
  <si>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</si>
  <si>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</si>
  <si>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</si>
  <si>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</si>
  <si>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</si>
  <si>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</si>
  <si>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</si>
  <si>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</si>
  <si>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</si>
  <si>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</si>
  <si>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</si>
  <si>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</si>
  <si>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</si>
  <si>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</si>
  <si>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</si>
  <si>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</si>
  <si>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</si>
  <si>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</si>
  <si>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</si>
  <si>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</si>
  <si>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</si>
  <si>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</si>
  <si>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</si>
  <si>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</si>
  <si>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</si>
  <si>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</si>
  <si>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</si>
  <si>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</si>
  <si>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</si>
  <si>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</si>
  <si>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</si>
  <si>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</si>
  <si>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</si>
  <si>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</si>
  <si>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</si>
  <si>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</si>
  <si>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</si>
  <si>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</si>
  <si>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</si>
  <si>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</si>
  <si>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</si>
  <si>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</si>
  <si>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</si>
  <si>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</si>
  <si>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</si>
  <si>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</si>
  <si>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</si>
  <si>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</si>
  <si>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</si>
  <si>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</si>
  <si>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</si>
  <si>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</si>
  <si>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</si>
  <si>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</si>
  <si>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</si>
  <si>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</si>
  <si>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</si>
  <si>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</si>
  <si>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</si>
  <si>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</si>
  <si>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</si>
  <si>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</si>
  <si>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</si>
  <si>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</si>
  <si>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</si>
  <si>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</si>
  <si>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</si>
  <si>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</si>
  <si>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</si>
  <si>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</si>
  <si>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</si>
  <si>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</si>
  <si>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</si>
  <si>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</si>
  <si>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</si>
  <si>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</si>
  <si>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</si>
  <si>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</si>
  <si>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</si>
  <si>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</si>
  <si>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</si>
  <si>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</si>
  <si>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</si>
  <si>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</si>
  <si>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</si>
  <si>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</si>
  <si>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</si>
  <si>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</si>
  <si>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</si>
  <si>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</si>
  <si>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</si>
  <si>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</si>
  <si>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</si>
  <si>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</si>
  <si>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</si>
  <si>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</si>
  <si>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</si>
  <si>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</si>
  <si>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</si>
  <si>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</si>
  <si>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</si>
  <si>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</si>
  <si>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</si>
  <si>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</si>
  <si>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</si>
  <si>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</si>
  <si>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</si>
  <si>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</si>
  <si>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</si>
  <si>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</si>
  <si>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</si>
  <si>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</si>
  <si>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</si>
  <si>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</si>
  <si>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</si>
  <si>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</si>
  <si>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</si>
  <si>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</si>
  <si>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</si>
  <si>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</si>
  <si>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</si>
  <si>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</si>
  <si>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</si>
  <si>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</si>
  <si>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</si>
  <si>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</si>
  <si>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</si>
  <si>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</si>
  <si>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</si>
  <si>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</si>
  <si>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</si>
  <si>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</si>
  <si>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</si>
  <si>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</si>
  <si>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</si>
  <si>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</si>
  <si>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</si>
  <si>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</si>
  <si>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</si>
  <si>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</si>
  <si>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</si>
  <si>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</si>
  <si>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</si>
  <si>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</si>
  <si>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</si>
  <si>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</si>
  <si>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</si>
  <si>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</si>
  <si>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</si>
  <si>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</si>
  <si>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</si>
  <si>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</si>
  <si>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</si>
  <si>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</si>
  <si>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</si>
  <si>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</si>
  <si>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</si>
  <si>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</si>
  <si>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</si>
  <si>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</si>
  <si>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</si>
  <si>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</si>
  <si>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</si>
  <si>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</si>
  <si>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</si>
  <si>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</si>
  <si>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</si>
  <si>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</si>
  <si>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</si>
  <si>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</si>
  <si>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</si>
  <si>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</si>
  <si>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</si>
  <si>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</si>
  <si>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</si>
  <si>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</si>
  <si>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</si>
  <si>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</si>
  <si>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</si>
  <si>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</si>
  <si>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</si>
  <si>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</si>
  <si>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</si>
  <si>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</si>
  <si>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</si>
  <si>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</si>
  <si>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</si>
  <si>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</si>
  <si>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</si>
  <si>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</si>
  <si>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</si>
  <si>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</si>
  <si>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</si>
  <si>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</si>
  <si>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</si>
  <si>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</si>
  <si>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</si>
  <si>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</si>
  <si>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</si>
  <si>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</si>
  <si>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</si>
  <si>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</si>
  <si>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</si>
  <si>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</si>
  <si>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</si>
  <si>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</si>
  <si>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</si>
  <si>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</si>
  <si>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</si>
  <si>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</si>
  <si>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</si>
  <si>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</si>
  <si>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</si>
  <si>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</si>
  <si>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</si>
  <si>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</si>
  <si>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</si>
  <si>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</si>
  <si>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</si>
  <si>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</si>
  <si>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</si>
  <si>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</si>
  <si>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</si>
  <si>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</si>
  <si>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</si>
  <si>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</si>
  <si>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</si>
  <si>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</si>
  <si>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</si>
  <si>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</si>
  <si>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</si>
  <si>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</si>
  <si>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</si>
  <si>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</si>
  <si>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</si>
  <si>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</si>
  <si>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</si>
  <si>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</si>
  <si>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</si>
  <si>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</si>
  <si>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</si>
  <si>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</si>
  <si>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</si>
  <si>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</si>
  <si>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</si>
  <si>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</si>
  <si>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</si>
  <si>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</si>
  <si>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</si>
  <si>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</si>
  <si>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</si>
  <si>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</si>
  <si>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</si>
  <si>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</si>
  <si>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</si>
  <si>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</si>
  <si>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</si>
  <si>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</si>
  <si>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</si>
  <si>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</si>
  <si>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</si>
  <si>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</si>
  <si>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</si>
  <si>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</si>
  <si>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</si>
  <si>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</si>
  <si>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</si>
  <si>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</si>
  <si>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</si>
  <si>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</si>
  <si>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</si>
  <si>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</si>
  <si>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</si>
  <si>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</si>
  <si>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</si>
  <si>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</si>
  <si>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</si>
  <si>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</si>
  <si>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</si>
  <si>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</si>
  <si>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</si>
  <si>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</si>
  <si>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</si>
  <si>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</si>
  <si>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</si>
  <si>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</si>
  <si>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</si>
  <si>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</si>
  <si>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</si>
  <si>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</si>
  <si>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</si>
  <si>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</si>
  <si>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</si>
  <si>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</si>
  <si>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</si>
  <si>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</si>
  <si>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</si>
  <si>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</si>
  <si>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</si>
  <si>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</si>
  <si>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</si>
  <si>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</si>
  <si>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</si>
  <si>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</si>
  <si>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</si>
  <si>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</si>
  <si>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</si>
  <si>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</si>
  <si>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</si>
  <si>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</si>
  <si>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</si>
  <si>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</si>
  <si>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</si>
  <si>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</si>
  <si>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</si>
  <si>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</si>
  <si>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</si>
  <si>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</si>
  <si>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</si>
  <si>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</si>
  <si>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</si>
  <si>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</si>
  <si>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</si>
  <si>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</si>
  <si>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</si>
  <si>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</si>
  <si>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</si>
  <si>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</si>
  <si>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</si>
  <si>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</si>
  <si>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</si>
  <si>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</si>
  <si>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</si>
  <si>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</si>
  <si>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</si>
  <si>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</si>
  <si>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</si>
  <si>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</si>
  <si>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</si>
  <si>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</si>
  <si>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</si>
  <si>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</si>
  <si>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</si>
  <si>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</si>
  <si>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</si>
  <si>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</si>
  <si>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</si>
  <si>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</si>
  <si>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</si>
  <si>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</si>
  <si>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</si>
  <si>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</si>
  <si>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</si>
  <si>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</si>
  <si>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</si>
  <si>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</si>
  <si>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</si>
  <si>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</si>
  <si>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</si>
  <si>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</si>
  <si>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</si>
  <si>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</si>
  <si>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</si>
  <si>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</si>
  <si>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</si>
  <si>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</si>
  <si>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</si>
  <si>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</si>
  <si>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</si>
  <si>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</si>
  <si>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</si>
  <si>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</si>
  <si>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</si>
  <si>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</si>
  <si>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</si>
  <si>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</si>
  <si>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</si>
  <si>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</si>
  <si>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</si>
  <si>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</si>
  <si>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</si>
  <si>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</si>
  <si>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</si>
  <si>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</si>
  <si>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</si>
  <si>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</si>
  <si>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</si>
  <si>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</si>
  <si>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</si>
  <si>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</si>
  <si>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</si>
  <si>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</si>
  <si>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</si>
  <si>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</si>
  <si>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</si>
  <si>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</si>
  <si>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</si>
  <si>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</si>
  <si>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</si>
  <si>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</si>
  <si>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</si>
  <si>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</si>
  <si>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</si>
  <si>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</si>
  <si>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</si>
  <si>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</si>
  <si>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</si>
  <si>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</si>
  <si>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</si>
  <si>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</si>
  <si>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</si>
  <si>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</si>
  <si>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</si>
  <si>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</si>
  <si>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</si>
  <si>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</si>
  <si>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</si>
  <si>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</si>
  <si>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</si>
  <si>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</si>
  <si>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</si>
  <si>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</si>
  <si>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</si>
  <si>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</si>
  <si>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</si>
  <si>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</si>
  <si>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</si>
  <si>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</si>
  <si>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</si>
  <si>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</si>
  <si>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</si>
  <si>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</si>
  <si>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</si>
  <si>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</si>
  <si>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</si>
  <si>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</si>
  <si>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</si>
  <si>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</si>
  <si>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</si>
  <si>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</si>
  <si>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</si>
  <si>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</si>
  <si>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</si>
  <si>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</si>
  <si>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</si>
  <si>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</si>
  <si>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</si>
  <si>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</si>
  <si>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</si>
  <si>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</si>
  <si>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</si>
  <si>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</si>
  <si>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</si>
  <si>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</si>
  <si>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</si>
  <si>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</si>
  <si>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</si>
  <si>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</si>
  <si>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</si>
  <si>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</si>
  <si>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</si>
  <si>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</si>
  <si>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</si>
  <si>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</si>
  <si>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</si>
  <si>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</si>
  <si>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</si>
  <si>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</si>
  <si>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</si>
  <si>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</si>
  <si>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</si>
  <si>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</si>
  <si>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</si>
  <si>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</si>
  <si>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</si>
  <si>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</si>
  <si>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</si>
  <si>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</si>
  <si>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</si>
  <si>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</si>
  <si>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</si>
  <si>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</si>
  <si>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</si>
  <si>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</si>
  <si>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</si>
  <si>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</si>
  <si>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</si>
  <si>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</si>
  <si>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</si>
  <si>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</si>
  <si>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</si>
  <si>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</si>
  <si>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</si>
  <si>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</si>
  <si>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</si>
  <si>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</si>
  <si>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</si>
  <si>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</si>
  <si>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</si>
  <si>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</si>
  <si>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</si>
  <si>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</si>
  <si>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</si>
  <si>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</si>
  <si>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</si>
  <si>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</si>
  <si>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</si>
  <si>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</si>
  <si>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</si>
  <si>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</si>
  <si>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</si>
  <si>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</si>
  <si>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</si>
  <si>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</si>
  <si>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</si>
  <si>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</si>
  <si>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</si>
  <si>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</si>
  <si>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</si>
  <si>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</si>
  <si>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</si>
  <si>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</si>
  <si>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</si>
  <si>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</si>
  <si>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</si>
  <si>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</si>
  <si>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</si>
  <si>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</si>
  <si>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</si>
  <si>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</si>
  <si>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</si>
  <si>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</si>
  <si>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</si>
  <si>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</si>
  <si>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</si>
  <si>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</si>
  <si>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</si>
  <si>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</si>
  <si>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</si>
  <si>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</si>
  <si>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</si>
  <si>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</si>
  <si>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</si>
  <si>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</si>
  <si>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</si>
  <si>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</si>
  <si>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</si>
  <si>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</si>
  <si>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</si>
  <si>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</si>
  <si>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</si>
  <si>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</si>
  <si>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</si>
  <si>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</si>
  <si>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</si>
  <si>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</si>
  <si>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</si>
  <si>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</si>
  <si>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</si>
  <si>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</si>
  <si>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</si>
  <si>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</si>
  <si>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</si>
  <si>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</si>
  <si>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</si>
  <si>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</si>
  <si>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</si>
  <si>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</si>
  <si>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</si>
  <si>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</si>
  <si>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</si>
  <si>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</si>
  <si>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</si>
  <si>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</si>
  <si>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</si>
  <si>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</si>
  <si>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</si>
  <si>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</si>
  <si>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</si>
  <si>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</si>
  <si>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</si>
  <si>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</si>
  <si>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</si>
  <si>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</si>
  <si>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</si>
  <si>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</si>
  <si>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</si>
  <si>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</si>
  <si>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</si>
  <si>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</si>
  <si>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</si>
  <si>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</si>
  <si>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</si>
  <si>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</si>
  <si>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</si>
  <si>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</si>
  <si>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</si>
  <si>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</si>
  <si>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</si>
  <si>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</si>
  <si>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</si>
  <si>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</si>
  <si>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</si>
  <si>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</si>
  <si>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</si>
  <si>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</si>
  <si>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</si>
  <si>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</si>
  <si>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</si>
  <si>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</si>
  <si>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</si>
  <si>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</si>
  <si>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</si>
  <si>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</si>
  <si>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</si>
  <si>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</si>
  <si>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</si>
  <si>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</si>
  <si>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</si>
  <si>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</si>
  <si>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</si>
  <si>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</si>
  <si>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</si>
  <si>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</si>
  <si>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</si>
  <si>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</si>
  <si>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</si>
  <si>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</si>
  <si>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</si>
  <si>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</si>
  <si>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</si>
  <si>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</si>
  <si>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</si>
  <si>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</si>
  <si>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</si>
  <si>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</si>
  <si>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</si>
  <si>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</si>
  <si>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</si>
  <si>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</si>
  <si>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</si>
  <si>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</si>
  <si>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</si>
  <si>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</si>
  <si>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</si>
  <si>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</si>
  <si>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</si>
  <si>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</si>
  <si>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</si>
  <si>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</si>
  <si>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</si>
  <si>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</si>
  <si>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</si>
  <si>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</si>
  <si>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</si>
  <si>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</si>
  <si>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</si>
  <si>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</si>
  <si>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</si>
  <si>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</si>
  <si>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</si>
  <si>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</si>
  <si>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</si>
  <si>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</si>
  <si>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</si>
  <si>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</si>
  <si>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</si>
  <si>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</si>
  <si>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</si>
  <si>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</si>
  <si>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</si>
  <si>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</si>
  <si>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</si>
  <si>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</si>
  <si>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</si>
  <si>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</si>
  <si>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</si>
  <si>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</si>
  <si>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</si>
  <si>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</si>
  <si>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</si>
  <si>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</si>
  <si>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</si>
  <si>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</si>
  <si>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</si>
  <si>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</si>
  <si>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</si>
  <si>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</si>
  <si>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</si>
  <si>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</si>
  <si>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</si>
  <si>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</si>
  <si>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</si>
  <si>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</si>
  <si>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</si>
  <si>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</si>
  <si>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</si>
  <si>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</si>
  <si>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</si>
  <si>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</si>
  <si>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</si>
  <si>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</si>
  <si>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</si>
  <si>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</si>
  <si>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</si>
  <si>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</si>
  <si>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</si>
  <si>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</si>
  <si>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</si>
  <si>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</si>
  <si>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</si>
  <si>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</si>
  <si>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</si>
  <si>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</si>
  <si>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</si>
  <si>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</si>
  <si>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</si>
  <si>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</si>
  <si>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</si>
  <si>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</si>
  <si>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</si>
  <si>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</si>
  <si>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</si>
  <si>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</si>
  <si>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</si>
  <si>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</si>
  <si>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</si>
  <si>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</si>
  <si>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</si>
  <si>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</si>
  <si>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</si>
  <si>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</si>
  <si>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</si>
  <si>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</si>
  <si>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</si>
  <si>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</si>
  <si>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</si>
  <si>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</si>
  <si>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</si>
  <si>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</si>
  <si>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</si>
  <si>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</si>
  <si>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</si>
  <si>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</si>
  <si>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</si>
  <si>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</si>
  <si>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</si>
  <si>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</si>
  <si>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</si>
  <si>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</si>
  <si>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</si>
  <si>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</si>
  <si>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</si>
  <si>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</si>
  <si>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</si>
  <si>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</si>
  <si>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</si>
  <si>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</si>
  <si>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</si>
  <si>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</si>
  <si>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</si>
  <si>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</si>
  <si>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</si>
  <si>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</si>
  <si>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</si>
  <si>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</si>
  <si>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</si>
  <si>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</si>
  <si>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</si>
  <si>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</si>
  <si>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</si>
  <si>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</si>
  <si>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</si>
  <si>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</si>
  <si>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</si>
  <si>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</si>
  <si>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</si>
  <si>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</si>
  <si>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</si>
  <si>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</si>
  <si>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</si>
  <si>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</si>
  <si>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</si>
  <si>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</si>
  <si>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</si>
  <si>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</si>
  <si>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</si>
  <si>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</si>
  <si>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</si>
  <si>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</si>
  <si>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</si>
  <si>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</si>
  <si>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</si>
  <si>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</si>
  <si>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</si>
  <si>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</si>
  <si>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</si>
  <si>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</si>
  <si>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</si>
  <si>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</si>
  <si>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</si>
  <si>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</si>
  <si>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</si>
  <si>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</si>
  <si>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</si>
  <si>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</si>
  <si>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</si>
  <si>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</si>
  <si>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</si>
  <si>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</si>
  <si>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</si>
  <si>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</si>
  <si>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</si>
  <si>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</si>
  <si>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</si>
  <si>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</si>
  <si>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</si>
  <si>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</si>
  <si>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</si>
  <si>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</si>
  <si>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</si>
  <si>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</si>
  <si>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</si>
  <si>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</si>
  <si>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</si>
  <si>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</si>
  <si>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</si>
  <si>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</si>
  <si>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</si>
  <si>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</si>
  <si>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</si>
  <si>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</si>
  <si>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</si>
  <si>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</si>
  <si>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</si>
  <si>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</si>
  <si>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</si>
  <si>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</si>
  <si>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</si>
  <si>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</si>
  <si>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</si>
  <si>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</si>
  <si>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</si>
  <si>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</si>
  <si>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</si>
  <si>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</si>
  <si>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</si>
  <si>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</si>
  <si>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</si>
  <si>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</si>
  <si>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</si>
  <si>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</si>
  <si>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</si>
  <si>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</si>
  <si>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</si>
  <si>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</si>
  <si>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</si>
  <si>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</si>
  <si>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</si>
  <si>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</si>
  <si>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</si>
  <si>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</si>
  <si>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</si>
  <si>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</si>
  <si>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</si>
  <si>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</si>
  <si>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</si>
  <si>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</si>
  <si>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</si>
  <si>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</si>
  <si>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</si>
  <si>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</si>
  <si>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</si>
  <si>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</si>
  <si>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</si>
  <si>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</si>
  <si>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</si>
  <si>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</si>
  <si>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</si>
  <si>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</si>
  <si>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</si>
  <si>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</si>
  <si>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</si>
  <si>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</si>
  <si>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</si>
  <si>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</si>
  <si>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</si>
  <si>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</si>
  <si>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</si>
  <si>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</si>
  <si>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</si>
  <si>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</si>
  <si>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</si>
  <si>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</si>
  <si>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</si>
  <si>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</si>
  <si>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</si>
  <si>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</si>
  <si>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</si>
  <si>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</si>
  <si>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</si>
  <si>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</si>
  <si>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</si>
  <si>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</si>
  <si>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</si>
  <si>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</si>
  <si>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</si>
  <si>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</si>
  <si>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</si>
  <si>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</si>
  <si>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</si>
  <si>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</si>
  <si>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</si>
  <si>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</si>
  <si>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</si>
  <si>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</si>
  <si>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</si>
  <si>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</si>
  <si>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</si>
  <si>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</si>
  <si>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</si>
  <si>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</si>
  <si>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</si>
  <si>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</si>
  <si>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</si>
  <si>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</si>
  <si>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</si>
  <si>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</si>
  <si>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</si>
  <si>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</si>
  <si>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</si>
  <si>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</si>
  <si>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</si>
  <si>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</si>
  <si>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</si>
  <si>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</si>
  <si>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</si>
  <si>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</si>
  <si>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</si>
  <si>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</si>
  <si>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</si>
  <si>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</si>
  <si>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</si>
  <si>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</si>
  <si>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</si>
  <si>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</si>
  <si>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</si>
  <si>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</si>
  <si>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</si>
  <si>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</si>
  <si>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</si>
  <si>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</si>
  <si>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</si>
  <si>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</si>
  <si>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</si>
  <si>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</si>
  <si>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</si>
  <si>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</si>
  <si>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</si>
  <si>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</si>
  <si>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</si>
  <si>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</si>
  <si>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</si>
  <si>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</si>
  <si>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</si>
  <si>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</si>
  <si>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</si>
  <si>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</si>
  <si>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</si>
  <si>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</si>
  <si>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</si>
  <si>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</si>
  <si>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</si>
  <si>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</si>
  <si>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</si>
  <si>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</si>
  <si>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</si>
  <si>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</si>
  <si>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</si>
  <si>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</si>
  <si>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</si>
  <si>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</si>
  <si>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</si>
  <si>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</si>
  <si>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</si>
  <si>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</si>
  <si>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</si>
  <si>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</si>
  <si>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</si>
  <si>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</si>
  <si>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</si>
  <si>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</si>
  <si>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</si>
  <si>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</si>
  <si>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</si>
  <si>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</si>
  <si>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</si>
  <si>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</si>
  <si>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</si>
  <si>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</si>
  <si>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</si>
  <si>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</si>
  <si>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</si>
  <si>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</si>
  <si>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</si>
  <si>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</si>
  <si>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</si>
  <si>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</si>
  <si>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</si>
  <si>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</si>
  <si>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</si>
  <si>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</si>
  <si>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</si>
  <si>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</si>
  <si>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</si>
  <si>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</si>
  <si>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</si>
  <si>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</si>
  <si>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</si>
  <si>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</si>
  <si>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</si>
  <si>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</si>
  <si>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</si>
  <si>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</si>
  <si>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</si>
  <si>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</si>
  <si>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</si>
  <si>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</si>
  <si>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</si>
  <si>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</si>
  <si>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</si>
  <si>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</si>
  <si>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</si>
  <si>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</si>
  <si>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</si>
  <si>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</si>
  <si>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</si>
  <si>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</si>
  <si>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</si>
  <si>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</si>
  <si>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</si>
  <si>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</si>
  <si>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</si>
  <si>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</si>
  <si>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</si>
  <si>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</si>
  <si>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</si>
  <si>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</si>
  <si>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</si>
  <si>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</si>
  <si>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</si>
  <si>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</si>
  <si>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</si>
  <si>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</si>
  <si>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</si>
  <si>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</si>
  <si>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</si>
  <si>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</si>
  <si>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</si>
  <si>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</si>
  <si>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</si>
  <si>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</si>
  <si>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</si>
  <si>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</si>
  <si>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</si>
  <si>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</si>
  <si>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</si>
  <si>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</si>
  <si>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</si>
  <si>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</si>
  <si>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</si>
  <si>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</si>
  <si>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</si>
  <si>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</si>
  <si>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</si>
  <si>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</si>
  <si>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</si>
  <si>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</si>
  <si>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</si>
  <si>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</si>
  <si>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</si>
  <si>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</si>
  <si>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</si>
  <si>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</si>
  <si>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</si>
  <si>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</si>
  <si>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</si>
  <si>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</si>
  <si>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</si>
  <si>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</si>
  <si>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</si>
  <si>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</si>
  <si>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</si>
  <si>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</si>
  <si>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</si>
  <si>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</si>
  <si>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</si>
  <si>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</si>
  <si>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</si>
  <si>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</si>
  <si>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</si>
  <si>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</si>
  <si>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</si>
  <si>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</si>
  <si>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</si>
  <si>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</si>
  <si>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</si>
  <si>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</si>
  <si>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</si>
  <si>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</si>
  <si>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</si>
  <si>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</si>
  <si>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</si>
  <si>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</si>
  <si>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</si>
  <si>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</si>
  <si>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</si>
  <si>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</si>
  <si>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</si>
  <si>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</si>
  <si>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</si>
  <si>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</si>
  <si>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</si>
  <si>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</si>
  <si>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</si>
  <si>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</si>
  <si>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</si>
  <si>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</si>
  <si>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</si>
  <si>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</si>
  <si>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</si>
  <si>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</si>
  <si>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</si>
  <si>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</si>
  <si>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</si>
  <si>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</si>
  <si>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</si>
  <si>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</si>
  <si>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</si>
  <si>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</si>
  <si>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</si>
  <si>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</si>
  <si>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</si>
  <si>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</si>
  <si>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</si>
  <si>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</si>
  <si>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</si>
  <si>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</si>
  <si>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</si>
  <si>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</si>
  <si>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</si>
  <si>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</si>
  <si>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</si>
  <si>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</si>
  <si>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</si>
  <si>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</si>
  <si>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</si>
  <si>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</si>
  <si>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</si>
  <si>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</si>
  <si>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</si>
  <si>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</si>
  <si>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</si>
  <si>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</si>
  <si>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</si>
  <si>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</si>
  <si>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</si>
  <si>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</si>
  <si>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</si>
  <si>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</si>
  <si>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</si>
  <si>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</si>
  <si>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</si>
  <si>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</si>
  <si>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</si>
  <si>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</si>
  <si>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</si>
  <si>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</si>
  <si>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</si>
  <si>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</si>
  <si>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</si>
  <si>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</si>
  <si>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</si>
  <si>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</si>
  <si>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</si>
  <si>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</si>
  <si>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</si>
  <si>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</si>
  <si>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</si>
  <si>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</si>
  <si>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</si>
  <si>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</si>
  <si>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</si>
  <si>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</si>
  <si>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</si>
  <si>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</si>
  <si>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</si>
  <si>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</si>
  <si>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</si>
  <si>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</si>
  <si>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</si>
  <si>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</si>
  <si>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</si>
  <si>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</si>
  <si>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</si>
  <si>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</si>
  <si>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</si>
  <si>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</si>
  <si>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</si>
  <si>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</si>
  <si>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</si>
  <si>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</si>
  <si>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</si>
  <si>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</si>
  <si>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</si>
  <si>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</si>
  <si>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</si>
  <si>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</si>
  <si>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</si>
  <si>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</si>
  <si>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</si>
  <si>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</si>
  <si>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</si>
  <si>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</si>
  <si>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</si>
  <si>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</si>
  <si>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</si>
  <si>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</si>
  <si>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</si>
  <si>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</si>
  <si>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</si>
  <si>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</si>
  <si>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</si>
  <si>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</si>
  <si>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</si>
  <si>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</si>
  <si>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</si>
  <si>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</si>
  <si>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</si>
  <si>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</si>
  <si>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</si>
  <si>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</si>
  <si>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</si>
  <si>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</si>
  <si>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</si>
  <si>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</si>
  <si>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</si>
  <si>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</si>
  <si>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</si>
  <si>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</si>
  <si>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</si>
  <si>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</si>
  <si>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</si>
  <si>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</si>
  <si>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</si>
  <si>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</si>
  <si>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</si>
  <si>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</si>
  <si>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</si>
  <si>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</si>
  <si>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</si>
  <si>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</si>
  <si>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</si>
  <si>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</si>
  <si>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</si>
  <si>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</si>
  <si>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</si>
  <si>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</si>
  <si>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</si>
  <si>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</si>
  <si>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</si>
  <si>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</si>
  <si>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</si>
  <si>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</si>
  <si>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</si>
  <si>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</si>
  <si>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</si>
  <si>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</si>
  <si>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</si>
  <si>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</si>
  <si>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</si>
  <si>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</si>
  <si>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</si>
  <si>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</si>
  <si>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</si>
  <si>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</si>
  <si>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</si>
  <si>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</si>
  <si>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</si>
  <si>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</si>
  <si>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</si>
  <si>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</si>
  <si>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</si>
  <si>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</si>
  <si>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</si>
  <si>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</si>
  <si>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</si>
  <si>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</si>
  <si>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</si>
  <si>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</si>
  <si>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</si>
  <si>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</si>
  <si>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</si>
  <si>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</si>
  <si>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</si>
  <si>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</si>
  <si>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</si>
  <si>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</si>
  <si>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</si>
  <si>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</si>
  <si>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</si>
  <si>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</si>
  <si>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</si>
  <si>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</si>
  <si>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</si>
  <si>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</si>
  <si>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</si>
  <si>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</si>
  <si>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</si>
  <si>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</si>
  <si>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</si>
  <si>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</si>
  <si>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</si>
  <si>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</si>
  <si>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</si>
  <si>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</si>
  <si>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</si>
  <si>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</si>
  <si>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</si>
  <si>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</si>
  <si>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</si>
  <si>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</si>
  <si>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</si>
  <si>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</si>
  <si>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</si>
  <si>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</si>
  <si>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</si>
  <si>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</si>
  <si>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</si>
  <si>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</si>
  <si>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</si>
  <si>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</si>
  <si>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</si>
  <si>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</si>
  <si>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</si>
  <si>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</si>
  <si>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</si>
  <si>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</si>
  <si>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</si>
  <si>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</si>
  <si>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</si>
  <si>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</si>
  <si>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</si>
  <si>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</si>
  <si>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</si>
  <si>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</si>
  <si>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</si>
  <si>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</si>
  <si>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</si>
  <si>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</si>
  <si>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</si>
  <si>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</si>
  <si>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</si>
  <si>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</si>
  <si>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</si>
  <si>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</si>
  <si>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</si>
  <si>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</si>
  <si>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</si>
  <si>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</si>
  <si>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</si>
  <si>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</si>
  <si>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</si>
  <si>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</si>
  <si>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</si>
  <si>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</si>
  <si>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</si>
  <si>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</si>
  <si>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</si>
  <si>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</si>
  <si>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</si>
  <si>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</si>
  <si>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</si>
  <si>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</si>
  <si>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</si>
  <si>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</si>
  <si>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</si>
  <si>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</si>
  <si>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</si>
  <si>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</si>
  <si>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</si>
  <si>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</si>
  <si>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</si>
  <si>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</si>
  <si>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</si>
  <si>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</si>
  <si>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</si>
  <si>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</si>
  <si>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</si>
  <si>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</si>
  <si>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</si>
  <si>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</si>
  <si>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</si>
  <si>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</si>
  <si>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</si>
  <si>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</si>
  <si>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</si>
  <si>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</si>
  <si>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</si>
  <si>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</si>
  <si>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</si>
  <si>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</si>
  <si>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</si>
  <si>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</si>
  <si>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</si>
  <si>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</si>
  <si>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</si>
  <si>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</si>
  <si>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</si>
  <si>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</si>
  <si>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</si>
  <si>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</si>
  <si>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</si>
  <si>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</si>
  <si>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</si>
  <si>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</si>
  <si>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</si>
  <si>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&lt; 1000</t>
  </si>
  <si>
    <t>&gt; or = to 50000</t>
  </si>
  <si>
    <t>5000 to 9999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</si>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</sst>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0" fillId="0" borderId="10" xfId="0" applyBorder="1"/>
    <xf numFmtId="9" fontId="0" fillId="0" borderId="10" xfId="42" applyFont="1" applyBorder="1"/>
    <xf numFmtId="9" fontId="0" fillId="0" borderId="10" xfId="0" applyNumberFormat="1" applyBorder="1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[excel-challenge.xlsx]Parent Category Table!PivotTable1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98899669376531"/>
          <c:y val="0.14230017364334313"/>
          <c:w val="0.72302447836966699"/>
          <c:h val="0.519626430191371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'Parent Category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 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5-41FA-9E83-71E8016A38FD}"/>
            </c:ext>
          </c:extLst>
        </c:ser>
        <c:ser>
          <c:idx val="1"/>
          <c:order val="1"/>
          <c:tx>
            <c:strRef>
              <c:f>'Parent Category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 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5-41FA-9E83-71E8016A38FD}"/>
            </c:ext>
          </c:extLst>
        </c:ser>
        <c:ser>
          <c:idx val="2"/>
          <c:order val="2"/>
          <c:tx>
            <c:strRef>
              <c:f>'Parent Category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 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5-41FA-9E83-71E8016A38FD}"/>
            </c:ext>
          </c:extLst>
        </c:ser>
        <c:ser>
          <c:idx val="3"/>
          <c:order val="3"/>
          <c:tx>
            <c:strRef>
              <c:f>'Parent Category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 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35-41FA-9E83-71E8016A3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879631"/>
        <c:axId val="830893551"/>
      </c:barChart>
      <c:catAx>
        <c:axId val="8308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93551"/>
        <c:crosses val="autoZero"/>
        <c:auto val="1"/>
        <c:lblAlgn val="ctr"/>
        <c:lblOffset val="100"/>
        <c:noMultiLvlLbl val="0"/>
      </c:catAx>
      <c:valAx>
        <c:axId val="83089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7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[excel-challenge.xlsx]Sub Category Table!PivotTable2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0-4581-A10A-6FEF3ADD0CCD}"/>
            </c:ext>
          </c:extLst>
        </c:ser>
        <c:ser>
          <c:idx val="1"/>
          <c:order val="1"/>
          <c:tx>
            <c:strRef>
              <c:f>'Sub Category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0-4581-A10A-6FEF3ADD0CCD}"/>
            </c:ext>
          </c:extLst>
        </c:ser>
        <c:ser>
          <c:idx val="2"/>
          <c:order val="2"/>
          <c:tx>
            <c:strRef>
              <c:f>'Sub Category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0-4581-A10A-6FEF3ADD0CCD}"/>
            </c:ext>
          </c:extLst>
        </c:ser>
        <c:ser>
          <c:idx val="3"/>
          <c:order val="3"/>
          <c:tx>
            <c:strRef>
              <c:f>'Sub Category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0-4581-A10A-6FEF3ADD0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885391"/>
        <c:axId val="674925903"/>
      </c:barChart>
      <c:catAx>
        <c:axId val="83088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25903"/>
        <c:crosses val="autoZero"/>
        <c:auto val="1"/>
        <c:lblAlgn val="ctr"/>
        <c:lblOffset val="100"/>
        <c:noMultiLvlLbl val="0"/>
      </c:catAx>
      <c:valAx>
        <c:axId val="6749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8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[excel-challenge.xlsx]Time Pivot Table!PivotTable5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6">
                <a:lumMod val="75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'Time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7-489A-BD3C-BCEC0A76D948}"/>
            </c:ext>
          </c:extLst>
        </c:ser>
        <c:ser>
          <c:idx val="1"/>
          <c:order val="1"/>
          <c:tx>
            <c:strRef>
              <c:f>'Time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'Time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7-489A-BD3C-BCEC0A76D948}"/>
            </c:ext>
          </c:extLst>
        </c:ser>
        <c:ser>
          <c:idx val="2"/>
          <c:order val="2"/>
          <c:tx>
            <c:strRef>
              <c:f>'Time Pivot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'Time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 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7-489A-BD3C-BCEC0A76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508223"/>
        <c:axId val="1912498143"/>
      </c:lineChart>
      <c:catAx>
        <c:axId val="191250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98143"/>
        <c:crosses val="autoZero"/>
        <c:auto val="1"/>
        <c:lblAlgn val="ctr"/>
        <c:lblOffset val="100"/>
        <c:noMultiLvlLbl val="0"/>
      </c:catAx>
      <c:valAx>
        <c:axId val="191249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50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&gt; or = to 50000</c:v>
                </c:pt>
              </c:strCache>
            </c:strRef>
          </c:cat>
          <c:val>
            <c:numRef>
              <c:f>Goal!$F$2:$F$12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72-403C-8158-C8C47E7D4042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&gt; or = to 50000</c:v>
                </c:pt>
              </c:strCache>
            </c:strRef>
          </c:cat>
          <c:val>
            <c:numRef>
              <c:f>Goal!$G$2:$G$12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72-403C-8158-C8C47E7D4042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&gt; or = to 50000</c:v>
                </c:pt>
              </c:strCache>
            </c:strRef>
          </c:cat>
          <c:val>
            <c:numRef>
              <c:f>Goal!$H$2:$H$12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72-403C-8158-C8C47E7D4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878671"/>
        <c:axId val="8308930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Goal!$A$2:$A$12</c15:sqref>
                        </c15:formulaRef>
                      </c:ext>
                    </c:extLst>
                    <c:strCache>
                      <c:ptCount val="11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&gt; or =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11</c:v>
                      </c:pt>
                      <c:pt idx="9">
                        <c:v>8</c:v>
                      </c:pt>
                      <c:pt idx="10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572-403C-8158-C8C47E7D404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Goal!$A$2:$A$12</c15:sqref>
                        </c15:formulaRef>
                      </c:ext>
                    </c:extLst>
                    <c:strCache>
                      <c:ptCount val="11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&gt; or =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572-403C-8158-C8C47E7D404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Goal!$A$2:$A$12</c15:sqref>
                        </c15:formulaRef>
                      </c:ext>
                    </c:extLst>
                    <c:strCache>
                      <c:ptCount val="11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&gt; or =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572-403C-8158-C8C47E7D404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Goal!$A$2:$A$12</c15:sqref>
                        </c15:formulaRef>
                      </c:ext>
                    </c:extLst>
                    <c:strCache>
                      <c:ptCount val="11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40000 to 44999</c:v>
                      </c:pt>
                      <c:pt idx="9">
                        <c:v>45000 to 49999</c:v>
                      </c:pt>
                      <c:pt idx="10">
                        <c:v>&gt; or =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14</c:v>
                      </c:pt>
                      <c:pt idx="9">
                        <c:v>11</c:v>
                      </c:pt>
                      <c:pt idx="10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572-403C-8158-C8C47E7D4042}"/>
                  </c:ext>
                </c:extLst>
              </c15:ser>
            </c15:filteredLineSeries>
          </c:ext>
        </c:extLst>
      </c:lineChart>
      <c:catAx>
        <c:axId val="83087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93071"/>
        <c:crosses val="autoZero"/>
        <c:auto val="1"/>
        <c:lblAlgn val="ctr"/>
        <c:lblOffset val="100"/>
        <c:noMultiLvlLbl val="0"/>
      </c:catAx>
      <c:valAx>
        <c:axId val="83089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7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40006</xdr:colOff>
      <xdr:row>0</xdr:row>
      <xdr:rowOff>76200</xdr:rowOff>
    </xdr:from>
    <xdr:to>
      <xdr:col>14</xdr:col>
      <xdr:colOff>657225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D382C-0937-ACE2-044E-E1C0ADD1A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199071</xdr:colOff>
      <xdr:row>2</xdr:row>
      <xdr:rowOff>53339</xdr:rowOff>
    </xdr:from>
    <xdr:to>
      <xdr:col>17</xdr:col>
      <xdr:colOff>142874</xdr:colOff>
      <xdr:row>29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48561-FAF0-E628-86E8-AE06827E3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15241</xdr:colOff>
      <xdr:row>0</xdr:row>
      <xdr:rowOff>142875</xdr:rowOff>
    </xdr:from>
    <xdr:to>
      <xdr:col>12</xdr:col>
      <xdr:colOff>342901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48587-3DB2-D4DA-356D-416320524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12</xdr:row>
      <xdr:rowOff>64770</xdr:rowOff>
    </xdr:from>
    <xdr:to>
      <xdr:col>7</xdr:col>
      <xdr:colOff>19050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564059-E465-B877-B78C-B829475FB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563880</xdr:colOff>
          <xdr:row>38</xdr:row>
          <xdr:rowOff>190500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6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Best" refreshedDate="45087.714969675922" createdVersion="8" refreshedVersion="8" minRefreshableVersion="3" recordCount="1000" xr:uid="{F6E6B598-30DD-4D62-A892-E7DA379D5522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Best" refreshedDate="45087.734047569444" createdVersion="8" refreshedVersion="8" minRefreshableVersion="3" recordCount="1000" xr:uid="{43F92FE9-B1CE-46CD-B241-B59ACEB9DF3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12020-D910-4EDA-8F2F-45FB2F5920F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D29CF-EA54-48F5-B1DF-E7F61F7F305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727B9-0301-426A-ADD5-FFDFC96E4A8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27D5-956D-4BA9-BCE1-CE769FA27AE9}">
  <dimension ref="A1:F14"/>
  <sheetViews>
    <sheetView workbookViewId="0">
      <selection activeCell="R6" sqref="R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0" t="s">
        <v>6</v>
      </c>
      <c r="B1" t="s">
        <v>2070</v>
      </c>
    </row>
    <row r="3" spans="1:6" x14ac:dyDescent="0.3">
      <c r="A3" s="10" t="s">
        <v>2066</v>
      </c>
      <c r="B3" s="10" t="s">
        <v>2069</v>
      </c>
    </row>
    <row r="4" spans="1:6" x14ac:dyDescent="0.3">
      <c r="A4" s="10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1" t="s">
        <v>2064</v>
      </c>
      <c r="E8">
        <v>4</v>
      </c>
      <c r="F8">
        <v>4</v>
      </c>
    </row>
    <row r="9" spans="1:6" x14ac:dyDescent="0.3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1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D58B-A413-4F38-B72A-A5BC181FC00D}">
  <dimension ref="A1:F30"/>
  <sheetViews>
    <sheetView topLeftCell="A5" workbookViewId="0">
      <selection activeCell="S12" sqref="S1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0" t="s">
        <v>6</v>
      </c>
      <c r="B1" t="s">
        <v>2070</v>
      </c>
    </row>
    <row r="2" spans="1:6" x14ac:dyDescent="0.3">
      <c r="A2" s="10" t="s">
        <v>2031</v>
      </c>
      <c r="B2" t="s">
        <v>2070</v>
      </c>
    </row>
    <row r="4" spans="1:6" x14ac:dyDescent="0.3">
      <c r="A4" s="10" t="s">
        <v>2066</v>
      </c>
      <c r="B4" s="10" t="s">
        <v>2069</v>
      </c>
    </row>
    <row r="5" spans="1:6" x14ac:dyDescent="0.3">
      <c r="A5" s="10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1" t="s">
        <v>2065</v>
      </c>
      <c r="E7">
        <v>4</v>
      </c>
      <c r="F7">
        <v>4</v>
      </c>
    </row>
    <row r="8" spans="1:6" x14ac:dyDescent="0.3">
      <c r="A8" s="11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1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1" t="s">
        <v>2043</v>
      </c>
      <c r="C10">
        <v>8</v>
      </c>
      <c r="E10">
        <v>10</v>
      </c>
      <c r="F10">
        <v>18</v>
      </c>
    </row>
    <row r="11" spans="1:6" x14ac:dyDescent="0.3">
      <c r="A11" s="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1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1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1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1" t="s">
        <v>2057</v>
      </c>
      <c r="C15">
        <v>3</v>
      </c>
      <c r="E15">
        <v>4</v>
      </c>
      <c r="F15">
        <v>7</v>
      </c>
    </row>
    <row r="16" spans="1:6" x14ac:dyDescent="0.3">
      <c r="A16" s="11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1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1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1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1" t="s">
        <v>2056</v>
      </c>
      <c r="C20">
        <v>4</v>
      </c>
      <c r="E20">
        <v>4</v>
      </c>
      <c r="F20">
        <v>8</v>
      </c>
    </row>
    <row r="21" spans="1:6" x14ac:dyDescent="0.3">
      <c r="A21" s="1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1" t="s">
        <v>2063</v>
      </c>
      <c r="C22">
        <v>9</v>
      </c>
      <c r="E22">
        <v>5</v>
      </c>
      <c r="F22">
        <v>14</v>
      </c>
    </row>
    <row r="23" spans="1:6" x14ac:dyDescent="0.3">
      <c r="A23" s="11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1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1" t="s">
        <v>2059</v>
      </c>
      <c r="C25">
        <v>7</v>
      </c>
      <c r="E25">
        <v>14</v>
      </c>
      <c r="F25">
        <v>21</v>
      </c>
    </row>
    <row r="26" spans="1:6" x14ac:dyDescent="0.3">
      <c r="A26" s="11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1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1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1" t="s">
        <v>2062</v>
      </c>
      <c r="E29">
        <v>3</v>
      </c>
      <c r="F29">
        <v>3</v>
      </c>
    </row>
    <row r="30" spans="1:6" x14ac:dyDescent="0.3">
      <c r="A30" s="11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8CC9-3CFA-4B60-A05C-256BDF10D082}">
  <dimension ref="A1:E18"/>
  <sheetViews>
    <sheetView workbookViewId="0">
      <selection activeCell="N20" sqref="N20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10" t="s">
        <v>2031</v>
      </c>
      <c r="B1" t="s">
        <v>2070</v>
      </c>
    </row>
    <row r="2" spans="1:5" x14ac:dyDescent="0.3">
      <c r="A2" s="10" t="s">
        <v>2085</v>
      </c>
      <c r="B2" t="s">
        <v>2070</v>
      </c>
    </row>
    <row r="4" spans="1:5" x14ac:dyDescent="0.3">
      <c r="A4" s="10" t="s">
        <v>2066</v>
      </c>
      <c r="B4" s="10" t="s">
        <v>2069</v>
      </c>
    </row>
    <row r="5" spans="1:5" x14ac:dyDescent="0.3">
      <c r="A5" s="10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1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9D4A-214C-4A84-BCF2-42C0BC5FDC62}">
  <dimension ref="A1:H12"/>
  <sheetViews>
    <sheetView workbookViewId="0">
      <selection activeCell="J21" sqref="J21"/>
    </sheetView>
  </sheetViews>
  <sheetFormatPr defaultRowHeight="15.6" x14ac:dyDescent="0.3"/>
  <cols>
    <col min="1" max="1" width="14.59765625" customWidth="1"/>
    <col min="2" max="2" width="16.5" customWidth="1"/>
    <col min="3" max="3" width="13.296875" bestFit="1" customWidth="1"/>
    <col min="4" max="4" width="15.8984375" bestFit="1" customWidth="1"/>
    <col min="5" max="5" width="15.19921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s="17" t="s">
        <v>2086</v>
      </c>
      <c r="B1" s="17" t="s">
        <v>2087</v>
      </c>
      <c r="C1" s="17" t="s">
        <v>2088</v>
      </c>
      <c r="D1" s="17" t="s">
        <v>2089</v>
      </c>
      <c r="E1" s="17" t="s">
        <v>2090</v>
      </c>
      <c r="F1" s="17" t="s">
        <v>2091</v>
      </c>
      <c r="G1" s="17" t="s">
        <v>2092</v>
      </c>
      <c r="H1" s="17" t="s">
        <v>2093</v>
      </c>
    </row>
    <row r="2" spans="1:8" x14ac:dyDescent="0.3">
      <c r="A2" s="14" t="s">
        <v>2102</v>
      </c>
      <c r="B2" s="14">
        <f>COUNTIFS(Outcome,"successful", Goals, "&lt;1000")</f>
        <v>30</v>
      </c>
      <c r="C2" s="14">
        <f>COUNTIFS(Outcome,"failed", Goals, "&lt;1000")</f>
        <v>20</v>
      </c>
      <c r="D2" s="14">
        <f>COUNTIFS(Outcome,"canceled", Goals, "&lt;1000")</f>
        <v>1</v>
      </c>
      <c r="E2" s="14">
        <f>SUM(B2,C2,D2)</f>
        <v>51</v>
      </c>
      <c r="F2" s="15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3">
      <c r="A3" s="14" t="s">
        <v>2094</v>
      </c>
      <c r="B3" s="14">
        <f>COUNTIFS(Outcome,"successful",Goals,"&gt;=1000",Goals,"&lt;=4999")</f>
        <v>191</v>
      </c>
      <c r="C3" s="14">
        <f>COUNTIFS(Outcome,"failed",Goals,"&gt;=1000",Goals,"&lt;=4999")</f>
        <v>38</v>
      </c>
      <c r="D3" s="14">
        <f>COUNTIFS(Outcome,"canceled",Goals,"&gt;=1000",Goals,"&lt;=4999")</f>
        <v>2</v>
      </c>
      <c r="E3" s="14">
        <f t="shared" ref="E3:E12" si="0">SUM(B3,C3,D3)</f>
        <v>231</v>
      </c>
      <c r="F3" s="15">
        <f t="shared" ref="F3:F12" si="1">B3/E3</f>
        <v>0.82683982683982682</v>
      </c>
      <c r="G3" s="16">
        <f t="shared" ref="G3:G12" si="2">C3/E3</f>
        <v>0.16450216450216451</v>
      </c>
      <c r="H3" s="16">
        <f t="shared" ref="H3:H12" si="3">D3/E3</f>
        <v>8.658008658008658E-3</v>
      </c>
    </row>
    <row r="4" spans="1:8" x14ac:dyDescent="0.3">
      <c r="A4" s="14" t="s">
        <v>2104</v>
      </c>
      <c r="B4" s="14">
        <f>COUNTIFS(Outcome,"successful", Goals, "&gt;=5000",Goals,"&lt;=9999")</f>
        <v>164</v>
      </c>
      <c r="C4" s="14">
        <f>COUNTIFS(Outcome,"failed", Goals, "&gt;=5000",Goals,"&lt;=9999")</f>
        <v>126</v>
      </c>
      <c r="D4" s="14">
        <f>COUNTIFS(Outcome,"canceled", Goals, "&gt;=5000",Goals,"&lt;=9999")</f>
        <v>25</v>
      </c>
      <c r="E4" s="14">
        <f t="shared" si="0"/>
        <v>315</v>
      </c>
      <c r="F4" s="15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3">
      <c r="A5" s="14" t="s">
        <v>2095</v>
      </c>
      <c r="B5" s="14">
        <f>COUNTIFS(Outcome,"successful", Goals, "&gt;=10000",Goals,"&lt;=14999")</f>
        <v>4</v>
      </c>
      <c r="C5" s="14">
        <f>COUNTIFS(Outcome,"failed", Goals, "&gt;=10000",Goals,"&lt;=14999")</f>
        <v>5</v>
      </c>
      <c r="D5" s="14">
        <f>COUNTIFS(Outcome,"canceled", Goals, "&gt;=10000",Goals,"&lt;=14999")</f>
        <v>0</v>
      </c>
      <c r="E5" s="14">
        <f t="shared" si="0"/>
        <v>9</v>
      </c>
      <c r="F5" s="15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3">
      <c r="A6" s="14" t="s">
        <v>2096</v>
      </c>
      <c r="B6" s="14">
        <f>COUNTIFS(Outcome,"successful", Goals, "&gt;=15000",Goals,"&lt;=19999")</f>
        <v>10</v>
      </c>
      <c r="C6" s="14">
        <f>COUNTIFS(Outcome,"failed", Goals, "&gt;=15000",Goals,"&lt;=19999")</f>
        <v>0</v>
      </c>
      <c r="D6" s="14">
        <f>COUNTIFS(Outcome,"canceled", Goals, "&gt;=15000",Goals,"&lt;=19999")</f>
        <v>0</v>
      </c>
      <c r="E6" s="14">
        <f t="shared" si="0"/>
        <v>10</v>
      </c>
      <c r="F6" s="15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3">
      <c r="A7" s="14" t="s">
        <v>2097</v>
      </c>
      <c r="B7" s="14">
        <f>COUNTIFS(Outcome,"successful", Goals, "&gt;=20000",Goals,"&lt;=24999")</f>
        <v>7</v>
      </c>
      <c r="C7" s="14">
        <f>COUNTIFS(Outcome,"failed", Goals, "&gt;=20000",Goals,"&lt;=24999")</f>
        <v>0</v>
      </c>
      <c r="D7" s="14">
        <f>COUNTIFS(Outcome,"canceled", Goals, "&gt;=20000",Goals,"&lt;=24999")</f>
        <v>0</v>
      </c>
      <c r="E7" s="14">
        <f t="shared" si="0"/>
        <v>7</v>
      </c>
      <c r="F7" s="15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3">
      <c r="A8" s="14" t="s">
        <v>2098</v>
      </c>
      <c r="B8" s="14">
        <f>COUNTIFS(Outcome,"successful", Goals, "&gt;=25000",Goals,"&lt;=29999")</f>
        <v>11</v>
      </c>
      <c r="C8" s="14">
        <f>COUNTIFS(Outcome,"failed", Goals, "&gt;=25000",Goals,"&lt;=29999")</f>
        <v>3</v>
      </c>
      <c r="D8" s="14">
        <f>COUNTIFS(Outcome,"canceled", Goals, "&gt;=25000",Goals,"&lt;=29999")</f>
        <v>0</v>
      </c>
      <c r="E8" s="14">
        <f t="shared" si="0"/>
        <v>14</v>
      </c>
      <c r="F8" s="15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3">
      <c r="A9" s="14" t="s">
        <v>2099</v>
      </c>
      <c r="B9" s="14">
        <f>COUNTIFS(Outcome,"successful", Goals, "&gt;=30000",Goals,"&lt;=34999")</f>
        <v>7</v>
      </c>
      <c r="C9" s="14">
        <f>COUNTIFS(Outcome,"failed", Goals, "&gt;=30000",Goals,"&lt;=34999")</f>
        <v>0</v>
      </c>
      <c r="D9" s="14">
        <f>COUNTIFS(Outcome,"canceled", Goals, "&gt;=30000",Goals,"&lt;=34999")</f>
        <v>0</v>
      </c>
      <c r="E9" s="14">
        <f t="shared" si="0"/>
        <v>7</v>
      </c>
      <c r="F9" s="15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3">
      <c r="A10" s="14" t="s">
        <v>2100</v>
      </c>
      <c r="B10" s="14">
        <f>COUNTIFS(Outcome,"successful", Goals, "&gt;=40000",Goals,"&lt;=44999")</f>
        <v>11</v>
      </c>
      <c r="C10" s="14">
        <f>COUNTIFS(Outcome,"failed", Goals, "&gt;=40000",Goals,"&lt;=44999")</f>
        <v>3</v>
      </c>
      <c r="D10" s="14">
        <f>COUNTIFS(Outcome,"canceled", Goals, "&gt;=40000",Goals,"&lt;=44999")</f>
        <v>0</v>
      </c>
      <c r="E10" s="14">
        <f t="shared" si="0"/>
        <v>14</v>
      </c>
      <c r="F10" s="15">
        <f t="shared" si="1"/>
        <v>0.7857142857142857</v>
      </c>
      <c r="G10" s="16">
        <f t="shared" si="2"/>
        <v>0.21428571428571427</v>
      </c>
      <c r="H10" s="16">
        <f t="shared" si="3"/>
        <v>0</v>
      </c>
    </row>
    <row r="11" spans="1:8" x14ac:dyDescent="0.3">
      <c r="A11" s="14" t="s">
        <v>2101</v>
      </c>
      <c r="B11" s="14">
        <f>COUNTIFS(Outcome,"successful", Goals, "&gt;=45000",Goals,"&lt;=49999")</f>
        <v>8</v>
      </c>
      <c r="C11" s="14">
        <f>COUNTIFS(Outcome,"failed", Goals, "&gt;=45000",Goals,"&lt;=49999")</f>
        <v>3</v>
      </c>
      <c r="D11" s="14">
        <f>COUNTIFS(Outcome,"canceled", Goals, "&gt;=45000",Goals,"&lt;=49999")</f>
        <v>0</v>
      </c>
      <c r="E11" s="14">
        <f t="shared" si="0"/>
        <v>11</v>
      </c>
      <c r="F11" s="15">
        <f t="shared" si="1"/>
        <v>0.72727272727272729</v>
      </c>
      <c r="G11" s="16">
        <f t="shared" si="2"/>
        <v>0.27272727272727271</v>
      </c>
      <c r="H11" s="16">
        <f t="shared" si="3"/>
        <v>0</v>
      </c>
    </row>
    <row r="12" spans="1:8" x14ac:dyDescent="0.3">
      <c r="A12" s="14" t="s">
        <v>2103</v>
      </c>
      <c r="B12" s="14">
        <f>COUNTIFS(Outcome,"successful", Goals, "&gt;=50000")</f>
        <v>114</v>
      </c>
      <c r="C12" s="14">
        <f>COUNTIFS(Outcome,"failed", Goals, "&gt;=50000")</f>
        <v>163</v>
      </c>
      <c r="D12" s="14">
        <f>COUNTIFS(Outcome,"canceled", Goals, "&gt;=50000")</f>
        <v>28</v>
      </c>
      <c r="E12" s="14">
        <f t="shared" si="0"/>
        <v>305</v>
      </c>
      <c r="F12" s="15">
        <f t="shared" si="1"/>
        <v>0.3737704918032787</v>
      </c>
      <c r="G12" s="16">
        <f t="shared" si="2"/>
        <v>0.53442622950819674</v>
      </c>
      <c r="H12" s="16">
        <f t="shared" si="3"/>
        <v>9.1803278688524587E-2</v>
      </c>
    </row>
  </sheetData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613E-A4BB-40F5-97CC-9CF51A3DEA96}">
  <dimension ref="A1:J566"/>
  <sheetViews>
    <sheetView tabSelected="1" workbookViewId="0">
      <selection activeCell="K7" sqref="K7"/>
    </sheetView>
  </sheetViews>
  <sheetFormatPr defaultRowHeight="15.6" x14ac:dyDescent="0.3"/>
  <cols>
    <col min="2" max="2" width="14.19921875" customWidth="1"/>
    <col min="5" max="5" width="14.09765625" customWidth="1"/>
    <col min="7" max="7" width="18.3984375" customWidth="1"/>
    <col min="8" max="8" width="11" customWidth="1"/>
  </cols>
  <sheetData>
    <row r="1" spans="1:10" x14ac:dyDescent="0.3">
      <c r="A1" s="1" t="s">
        <v>4</v>
      </c>
      <c r="B1" s="1" t="s">
        <v>5</v>
      </c>
      <c r="D1" s="1" t="s">
        <v>4</v>
      </c>
      <c r="E1" s="1" t="s">
        <v>5</v>
      </c>
      <c r="H1" s="13" t="s">
        <v>2105</v>
      </c>
      <c r="I1" s="13" t="s">
        <v>2106</v>
      </c>
    </row>
    <row r="2" spans="1:10" x14ac:dyDescent="0.3">
      <c r="A2" s="5" t="s">
        <v>20</v>
      </c>
      <c r="B2">
        <v>158</v>
      </c>
      <c r="D2" s="4" t="s">
        <v>14</v>
      </c>
      <c r="E2">
        <v>0</v>
      </c>
      <c r="G2" t="s">
        <v>2107</v>
      </c>
      <c r="H2">
        <f>AVERAGE(counters)</f>
        <v>851.14690265486729</v>
      </c>
      <c r="I2">
        <f>AVERAGE(counterf)</f>
        <v>585.61538461538464</v>
      </c>
      <c r="J2" s="13"/>
    </row>
    <row r="3" spans="1:10" x14ac:dyDescent="0.3">
      <c r="A3" s="5" t="s">
        <v>20</v>
      </c>
      <c r="B3">
        <v>1425</v>
      </c>
      <c r="D3" s="4" t="s">
        <v>14</v>
      </c>
      <c r="E3">
        <v>24</v>
      </c>
      <c r="G3" t="s">
        <v>2108</v>
      </c>
      <c r="H3">
        <f>MEDIAN(counters)</f>
        <v>201</v>
      </c>
      <c r="I3">
        <f>MEDIAN(counterf)</f>
        <v>114.5</v>
      </c>
    </row>
    <row r="4" spans="1:10" x14ac:dyDescent="0.3">
      <c r="A4" s="5" t="s">
        <v>20</v>
      </c>
      <c r="B4">
        <v>174</v>
      </c>
      <c r="D4" s="4" t="s">
        <v>14</v>
      </c>
      <c r="E4">
        <v>53</v>
      </c>
      <c r="G4" t="s">
        <v>2109</v>
      </c>
      <c r="H4">
        <f>MIN(counters)</f>
        <v>16</v>
      </c>
      <c r="I4">
        <f>MIN(counterf)</f>
        <v>0</v>
      </c>
      <c r="J4" s="13"/>
    </row>
    <row r="5" spans="1:10" x14ac:dyDescent="0.3">
      <c r="A5" s="5" t="s">
        <v>20</v>
      </c>
      <c r="B5">
        <v>227</v>
      </c>
      <c r="D5" s="4" t="s">
        <v>14</v>
      </c>
      <c r="E5">
        <v>18</v>
      </c>
      <c r="G5" t="s">
        <v>2110</v>
      </c>
      <c r="H5">
        <f>MAX(counters)</f>
        <v>7295</v>
      </c>
      <c r="I5">
        <f>MAX(counterf)</f>
        <v>6080</v>
      </c>
    </row>
    <row r="6" spans="1:10" x14ac:dyDescent="0.3">
      <c r="A6" s="5" t="s">
        <v>20</v>
      </c>
      <c r="B6">
        <v>220</v>
      </c>
      <c r="D6" s="4" t="s">
        <v>14</v>
      </c>
      <c r="E6">
        <v>44</v>
      </c>
      <c r="G6" t="s">
        <v>2111</v>
      </c>
      <c r="H6">
        <f>_xlfn.VAR.P(counters)</f>
        <v>1603373.7324019109</v>
      </c>
      <c r="I6">
        <f>_xlfn.VAR.P(counterf)</f>
        <v>921574.68174133555</v>
      </c>
    </row>
    <row r="7" spans="1:10" x14ac:dyDescent="0.3">
      <c r="A7" s="5" t="s">
        <v>20</v>
      </c>
      <c r="B7">
        <v>98</v>
      </c>
      <c r="D7" s="4" t="s">
        <v>14</v>
      </c>
      <c r="E7">
        <v>27</v>
      </c>
      <c r="G7" t="s">
        <v>2112</v>
      </c>
      <c r="H7">
        <f>_xlfn.STDEV.P(B2:B566)</f>
        <v>1266.2439466397898</v>
      </c>
      <c r="I7">
        <f>_xlfn.STDEV.P(counterf)</f>
        <v>959.98681331637863</v>
      </c>
    </row>
    <row r="8" spans="1:10" x14ac:dyDescent="0.3">
      <c r="A8" s="5" t="s">
        <v>20</v>
      </c>
      <c r="B8">
        <v>100</v>
      </c>
      <c r="D8" s="4" t="s">
        <v>14</v>
      </c>
      <c r="E8">
        <v>55</v>
      </c>
    </row>
    <row r="9" spans="1:10" x14ac:dyDescent="0.3">
      <c r="A9" s="5" t="s">
        <v>20</v>
      </c>
      <c r="B9">
        <v>1249</v>
      </c>
      <c r="D9" s="4" t="s">
        <v>14</v>
      </c>
      <c r="E9">
        <v>200</v>
      </c>
    </row>
    <row r="10" spans="1:10" x14ac:dyDescent="0.3">
      <c r="A10" s="5" t="s">
        <v>20</v>
      </c>
      <c r="B10">
        <v>1396</v>
      </c>
      <c r="D10" s="4" t="s">
        <v>14</v>
      </c>
      <c r="E10">
        <v>452</v>
      </c>
    </row>
    <row r="11" spans="1:10" x14ac:dyDescent="0.3">
      <c r="A11" s="5" t="s">
        <v>20</v>
      </c>
      <c r="B11">
        <v>890</v>
      </c>
      <c r="D11" s="4" t="s">
        <v>14</v>
      </c>
      <c r="E11">
        <v>674</v>
      </c>
    </row>
    <row r="12" spans="1:10" x14ac:dyDescent="0.3">
      <c r="A12" s="5" t="s">
        <v>20</v>
      </c>
      <c r="B12">
        <v>142</v>
      </c>
      <c r="D12" s="4" t="s">
        <v>14</v>
      </c>
      <c r="E12">
        <v>558</v>
      </c>
    </row>
    <row r="13" spans="1:10" x14ac:dyDescent="0.3">
      <c r="A13" s="5" t="s">
        <v>20</v>
      </c>
      <c r="B13">
        <v>2673</v>
      </c>
      <c r="D13" s="4" t="s">
        <v>14</v>
      </c>
      <c r="E13">
        <v>15</v>
      </c>
    </row>
    <row r="14" spans="1:10" x14ac:dyDescent="0.3">
      <c r="A14" s="5" t="s">
        <v>20</v>
      </c>
      <c r="B14">
        <v>163</v>
      </c>
      <c r="D14" s="4" t="s">
        <v>14</v>
      </c>
      <c r="E14">
        <v>2307</v>
      </c>
    </row>
    <row r="15" spans="1:10" x14ac:dyDescent="0.3">
      <c r="A15" s="5" t="s">
        <v>20</v>
      </c>
      <c r="B15">
        <v>2220</v>
      </c>
      <c r="D15" s="4" t="s">
        <v>14</v>
      </c>
      <c r="E15">
        <v>88</v>
      </c>
    </row>
    <row r="16" spans="1:10" x14ac:dyDescent="0.3">
      <c r="A16" s="5" t="s">
        <v>20</v>
      </c>
      <c r="B16">
        <v>1606</v>
      </c>
      <c r="D16" s="4" t="s">
        <v>14</v>
      </c>
      <c r="E16">
        <v>48</v>
      </c>
    </row>
    <row r="17" spans="1:5" x14ac:dyDescent="0.3">
      <c r="A17" s="5" t="s">
        <v>20</v>
      </c>
      <c r="B17">
        <v>129</v>
      </c>
      <c r="D17" s="4" t="s">
        <v>14</v>
      </c>
      <c r="E17">
        <v>1</v>
      </c>
    </row>
    <row r="18" spans="1:5" x14ac:dyDescent="0.3">
      <c r="A18" s="5" t="s">
        <v>20</v>
      </c>
      <c r="B18">
        <v>226</v>
      </c>
      <c r="D18" s="4" t="s">
        <v>14</v>
      </c>
      <c r="E18">
        <v>1467</v>
      </c>
    </row>
    <row r="19" spans="1:5" x14ac:dyDescent="0.3">
      <c r="A19" s="5" t="s">
        <v>20</v>
      </c>
      <c r="B19">
        <v>5419</v>
      </c>
      <c r="D19" s="4" t="s">
        <v>14</v>
      </c>
      <c r="E19">
        <v>75</v>
      </c>
    </row>
    <row r="20" spans="1:5" x14ac:dyDescent="0.3">
      <c r="A20" s="5" t="s">
        <v>20</v>
      </c>
      <c r="B20">
        <v>165</v>
      </c>
      <c r="D20" s="4" t="s">
        <v>14</v>
      </c>
      <c r="E20">
        <v>120</v>
      </c>
    </row>
    <row r="21" spans="1:5" x14ac:dyDescent="0.3">
      <c r="A21" s="5" t="s">
        <v>20</v>
      </c>
      <c r="B21">
        <v>1965</v>
      </c>
      <c r="D21" s="4" t="s">
        <v>14</v>
      </c>
      <c r="E21">
        <v>2253</v>
      </c>
    </row>
    <row r="22" spans="1:5" x14ac:dyDescent="0.3">
      <c r="A22" s="5" t="s">
        <v>20</v>
      </c>
      <c r="B22">
        <v>16</v>
      </c>
      <c r="D22" s="4" t="s">
        <v>14</v>
      </c>
      <c r="E22">
        <v>5</v>
      </c>
    </row>
    <row r="23" spans="1:5" x14ac:dyDescent="0.3">
      <c r="A23" s="5" t="s">
        <v>20</v>
      </c>
      <c r="B23">
        <v>107</v>
      </c>
      <c r="D23" s="4" t="s">
        <v>14</v>
      </c>
      <c r="E23">
        <v>38</v>
      </c>
    </row>
    <row r="24" spans="1:5" x14ac:dyDescent="0.3">
      <c r="A24" s="5" t="s">
        <v>20</v>
      </c>
      <c r="B24">
        <v>134</v>
      </c>
      <c r="D24" s="4" t="s">
        <v>14</v>
      </c>
      <c r="E24">
        <v>12</v>
      </c>
    </row>
    <row r="25" spans="1:5" x14ac:dyDescent="0.3">
      <c r="A25" s="5" t="s">
        <v>20</v>
      </c>
      <c r="B25">
        <v>198</v>
      </c>
      <c r="D25" s="4" t="s">
        <v>14</v>
      </c>
      <c r="E25">
        <v>1684</v>
      </c>
    </row>
    <row r="26" spans="1:5" x14ac:dyDescent="0.3">
      <c r="A26" s="5" t="s">
        <v>20</v>
      </c>
      <c r="B26">
        <v>111</v>
      </c>
      <c r="D26" s="4" t="s">
        <v>14</v>
      </c>
      <c r="E26">
        <v>56</v>
      </c>
    </row>
    <row r="27" spans="1:5" x14ac:dyDescent="0.3">
      <c r="A27" s="5" t="s">
        <v>20</v>
      </c>
      <c r="B27">
        <v>222</v>
      </c>
      <c r="D27" s="4" t="s">
        <v>14</v>
      </c>
      <c r="E27">
        <v>838</v>
      </c>
    </row>
    <row r="28" spans="1:5" x14ac:dyDescent="0.3">
      <c r="A28" s="5" t="s">
        <v>20</v>
      </c>
      <c r="B28">
        <v>6212</v>
      </c>
      <c r="D28" s="4" t="s">
        <v>14</v>
      </c>
      <c r="E28">
        <v>1000</v>
      </c>
    </row>
    <row r="29" spans="1:5" x14ac:dyDescent="0.3">
      <c r="A29" s="5" t="s">
        <v>20</v>
      </c>
      <c r="B29">
        <v>98</v>
      </c>
      <c r="D29" s="4" t="s">
        <v>14</v>
      </c>
      <c r="E29">
        <v>1482</v>
      </c>
    </row>
    <row r="30" spans="1:5" x14ac:dyDescent="0.3">
      <c r="A30" s="5" t="s">
        <v>20</v>
      </c>
      <c r="B30">
        <v>92</v>
      </c>
      <c r="D30" s="4" t="s">
        <v>14</v>
      </c>
      <c r="E30">
        <v>106</v>
      </c>
    </row>
    <row r="31" spans="1:5" x14ac:dyDescent="0.3">
      <c r="A31" s="5" t="s">
        <v>20</v>
      </c>
      <c r="B31">
        <v>149</v>
      </c>
      <c r="D31" s="4" t="s">
        <v>14</v>
      </c>
      <c r="E31">
        <v>679</v>
      </c>
    </row>
    <row r="32" spans="1:5" x14ac:dyDescent="0.3">
      <c r="A32" s="5" t="s">
        <v>20</v>
      </c>
      <c r="B32">
        <v>2431</v>
      </c>
      <c r="D32" s="4" t="s">
        <v>14</v>
      </c>
      <c r="E32">
        <v>1220</v>
      </c>
    </row>
    <row r="33" spans="1:5" x14ac:dyDescent="0.3">
      <c r="A33" s="5" t="s">
        <v>20</v>
      </c>
      <c r="B33">
        <v>303</v>
      </c>
      <c r="D33" s="4" t="s">
        <v>14</v>
      </c>
      <c r="E33">
        <v>1</v>
      </c>
    </row>
    <row r="34" spans="1:5" x14ac:dyDescent="0.3">
      <c r="A34" s="5" t="s">
        <v>20</v>
      </c>
      <c r="B34">
        <v>209</v>
      </c>
      <c r="D34" s="4" t="s">
        <v>14</v>
      </c>
      <c r="E34">
        <v>37</v>
      </c>
    </row>
    <row r="35" spans="1:5" x14ac:dyDescent="0.3">
      <c r="A35" s="5" t="s">
        <v>20</v>
      </c>
      <c r="B35">
        <v>131</v>
      </c>
      <c r="D35" s="4" t="s">
        <v>14</v>
      </c>
      <c r="E35">
        <v>60</v>
      </c>
    </row>
    <row r="36" spans="1:5" x14ac:dyDescent="0.3">
      <c r="A36" s="5" t="s">
        <v>20</v>
      </c>
      <c r="B36">
        <v>164</v>
      </c>
      <c r="D36" s="4" t="s">
        <v>14</v>
      </c>
      <c r="E36">
        <v>296</v>
      </c>
    </row>
    <row r="37" spans="1:5" x14ac:dyDescent="0.3">
      <c r="A37" s="5" t="s">
        <v>20</v>
      </c>
      <c r="B37">
        <v>201</v>
      </c>
      <c r="D37" s="4" t="s">
        <v>14</v>
      </c>
      <c r="E37">
        <v>3304</v>
      </c>
    </row>
    <row r="38" spans="1:5" x14ac:dyDescent="0.3">
      <c r="A38" s="5" t="s">
        <v>20</v>
      </c>
      <c r="B38">
        <v>211</v>
      </c>
      <c r="D38" s="4" t="s">
        <v>14</v>
      </c>
      <c r="E38">
        <v>73</v>
      </c>
    </row>
    <row r="39" spans="1:5" x14ac:dyDescent="0.3">
      <c r="A39" s="5" t="s">
        <v>20</v>
      </c>
      <c r="B39">
        <v>128</v>
      </c>
      <c r="D39" s="4" t="s">
        <v>14</v>
      </c>
      <c r="E39">
        <v>3387</v>
      </c>
    </row>
    <row r="40" spans="1:5" x14ac:dyDescent="0.3">
      <c r="A40" s="5" t="s">
        <v>20</v>
      </c>
      <c r="B40">
        <v>1600</v>
      </c>
      <c r="D40" s="4" t="s">
        <v>14</v>
      </c>
      <c r="E40">
        <v>662</v>
      </c>
    </row>
    <row r="41" spans="1:5" x14ac:dyDescent="0.3">
      <c r="A41" s="5" t="s">
        <v>20</v>
      </c>
      <c r="B41">
        <v>249</v>
      </c>
      <c r="D41" s="4" t="s">
        <v>14</v>
      </c>
      <c r="E41">
        <v>774</v>
      </c>
    </row>
    <row r="42" spans="1:5" x14ac:dyDescent="0.3">
      <c r="A42" s="5" t="s">
        <v>20</v>
      </c>
      <c r="B42">
        <v>236</v>
      </c>
      <c r="D42" s="4" t="s">
        <v>14</v>
      </c>
      <c r="E42">
        <v>672</v>
      </c>
    </row>
    <row r="43" spans="1:5" x14ac:dyDescent="0.3">
      <c r="A43" s="5" t="s">
        <v>20</v>
      </c>
      <c r="B43">
        <v>4065</v>
      </c>
      <c r="D43" s="4" t="s">
        <v>14</v>
      </c>
      <c r="E43">
        <v>940</v>
      </c>
    </row>
    <row r="44" spans="1:5" x14ac:dyDescent="0.3">
      <c r="A44" s="5" t="s">
        <v>20</v>
      </c>
      <c r="B44">
        <v>246</v>
      </c>
      <c r="D44" s="4" t="s">
        <v>14</v>
      </c>
      <c r="E44">
        <v>117</v>
      </c>
    </row>
    <row r="45" spans="1:5" x14ac:dyDescent="0.3">
      <c r="A45" s="5" t="s">
        <v>20</v>
      </c>
      <c r="B45">
        <v>2475</v>
      </c>
      <c r="D45" s="4" t="s">
        <v>14</v>
      </c>
      <c r="E45">
        <v>115</v>
      </c>
    </row>
    <row r="46" spans="1:5" x14ac:dyDescent="0.3">
      <c r="A46" s="5" t="s">
        <v>20</v>
      </c>
      <c r="B46">
        <v>76</v>
      </c>
      <c r="D46" s="4" t="s">
        <v>14</v>
      </c>
      <c r="E46">
        <v>326</v>
      </c>
    </row>
    <row r="47" spans="1:5" x14ac:dyDescent="0.3">
      <c r="A47" s="5" t="s">
        <v>20</v>
      </c>
      <c r="B47">
        <v>54</v>
      </c>
      <c r="D47" s="4" t="s">
        <v>14</v>
      </c>
      <c r="E47">
        <v>1</v>
      </c>
    </row>
    <row r="48" spans="1:5" x14ac:dyDescent="0.3">
      <c r="A48" s="5" t="s">
        <v>20</v>
      </c>
      <c r="B48">
        <v>88</v>
      </c>
      <c r="D48" s="4" t="s">
        <v>14</v>
      </c>
      <c r="E48">
        <v>1467</v>
      </c>
    </row>
    <row r="49" spans="1:5" x14ac:dyDescent="0.3">
      <c r="A49" s="5" t="s">
        <v>20</v>
      </c>
      <c r="B49">
        <v>85</v>
      </c>
      <c r="D49" s="4" t="s">
        <v>14</v>
      </c>
      <c r="E49">
        <v>5681</v>
      </c>
    </row>
    <row r="50" spans="1:5" x14ac:dyDescent="0.3">
      <c r="A50" s="5" t="s">
        <v>20</v>
      </c>
      <c r="B50">
        <v>170</v>
      </c>
      <c r="D50" s="4" t="s">
        <v>14</v>
      </c>
      <c r="E50">
        <v>1059</v>
      </c>
    </row>
    <row r="51" spans="1:5" x14ac:dyDescent="0.3">
      <c r="A51" s="5" t="s">
        <v>20</v>
      </c>
      <c r="B51">
        <v>330</v>
      </c>
      <c r="D51" s="4" t="s">
        <v>14</v>
      </c>
      <c r="E51">
        <v>1194</v>
      </c>
    </row>
    <row r="52" spans="1:5" x14ac:dyDescent="0.3">
      <c r="A52" s="5" t="s">
        <v>20</v>
      </c>
      <c r="B52">
        <v>127</v>
      </c>
      <c r="D52" s="4" t="s">
        <v>14</v>
      </c>
      <c r="E52">
        <v>30</v>
      </c>
    </row>
    <row r="53" spans="1:5" x14ac:dyDescent="0.3">
      <c r="A53" s="5" t="s">
        <v>20</v>
      </c>
      <c r="B53">
        <v>411</v>
      </c>
      <c r="D53" s="4" t="s">
        <v>14</v>
      </c>
      <c r="E53">
        <v>75</v>
      </c>
    </row>
    <row r="54" spans="1:5" x14ac:dyDescent="0.3">
      <c r="A54" s="5" t="s">
        <v>20</v>
      </c>
      <c r="B54">
        <v>180</v>
      </c>
      <c r="D54" s="4" t="s">
        <v>14</v>
      </c>
      <c r="E54">
        <v>955</v>
      </c>
    </row>
    <row r="55" spans="1:5" x14ac:dyDescent="0.3">
      <c r="A55" s="5" t="s">
        <v>20</v>
      </c>
      <c r="B55">
        <v>374</v>
      </c>
      <c r="D55" s="4" t="s">
        <v>14</v>
      </c>
      <c r="E55">
        <v>67</v>
      </c>
    </row>
    <row r="56" spans="1:5" x14ac:dyDescent="0.3">
      <c r="A56" s="5" t="s">
        <v>20</v>
      </c>
      <c r="B56">
        <v>71</v>
      </c>
      <c r="D56" s="4" t="s">
        <v>14</v>
      </c>
      <c r="E56">
        <v>5</v>
      </c>
    </row>
    <row r="57" spans="1:5" x14ac:dyDescent="0.3">
      <c r="A57" s="5" t="s">
        <v>20</v>
      </c>
      <c r="B57">
        <v>203</v>
      </c>
      <c r="D57" s="4" t="s">
        <v>14</v>
      </c>
      <c r="E57">
        <v>26</v>
      </c>
    </row>
    <row r="58" spans="1:5" x14ac:dyDescent="0.3">
      <c r="A58" s="5" t="s">
        <v>20</v>
      </c>
      <c r="B58">
        <v>113</v>
      </c>
      <c r="D58" s="4" t="s">
        <v>14</v>
      </c>
      <c r="E58">
        <v>1130</v>
      </c>
    </row>
    <row r="59" spans="1:5" x14ac:dyDescent="0.3">
      <c r="A59" s="5" t="s">
        <v>20</v>
      </c>
      <c r="B59">
        <v>96</v>
      </c>
      <c r="D59" s="4" t="s">
        <v>14</v>
      </c>
      <c r="E59">
        <v>782</v>
      </c>
    </row>
    <row r="60" spans="1:5" x14ac:dyDescent="0.3">
      <c r="A60" s="5" t="s">
        <v>20</v>
      </c>
      <c r="B60">
        <v>498</v>
      </c>
      <c r="D60" s="4" t="s">
        <v>14</v>
      </c>
      <c r="E60">
        <v>210</v>
      </c>
    </row>
    <row r="61" spans="1:5" x14ac:dyDescent="0.3">
      <c r="A61" s="5" t="s">
        <v>20</v>
      </c>
      <c r="B61">
        <v>180</v>
      </c>
      <c r="D61" s="4" t="s">
        <v>14</v>
      </c>
      <c r="E61">
        <v>136</v>
      </c>
    </row>
    <row r="62" spans="1:5" x14ac:dyDescent="0.3">
      <c r="A62" s="5" t="s">
        <v>20</v>
      </c>
      <c r="B62">
        <v>27</v>
      </c>
      <c r="D62" s="4" t="s">
        <v>14</v>
      </c>
      <c r="E62">
        <v>86</v>
      </c>
    </row>
    <row r="63" spans="1:5" x14ac:dyDescent="0.3">
      <c r="A63" s="5" t="s">
        <v>20</v>
      </c>
      <c r="B63">
        <v>2331</v>
      </c>
      <c r="D63" s="4" t="s">
        <v>14</v>
      </c>
      <c r="E63">
        <v>19</v>
      </c>
    </row>
    <row r="64" spans="1:5" x14ac:dyDescent="0.3">
      <c r="A64" s="5" t="s">
        <v>20</v>
      </c>
      <c r="B64">
        <v>113</v>
      </c>
      <c r="D64" s="4" t="s">
        <v>14</v>
      </c>
      <c r="E64">
        <v>886</v>
      </c>
    </row>
    <row r="65" spans="1:5" x14ac:dyDescent="0.3">
      <c r="A65" s="5" t="s">
        <v>20</v>
      </c>
      <c r="B65">
        <v>164</v>
      </c>
      <c r="D65" s="4" t="s">
        <v>14</v>
      </c>
      <c r="E65">
        <v>35</v>
      </c>
    </row>
    <row r="66" spans="1:5" x14ac:dyDescent="0.3">
      <c r="A66" s="5" t="s">
        <v>20</v>
      </c>
      <c r="B66">
        <v>164</v>
      </c>
      <c r="D66" s="4" t="s">
        <v>14</v>
      </c>
      <c r="E66">
        <v>24</v>
      </c>
    </row>
    <row r="67" spans="1:5" x14ac:dyDescent="0.3">
      <c r="A67" s="5" t="s">
        <v>20</v>
      </c>
      <c r="B67">
        <v>336</v>
      </c>
      <c r="D67" s="4" t="s">
        <v>14</v>
      </c>
      <c r="E67">
        <v>86</v>
      </c>
    </row>
    <row r="68" spans="1:5" x14ac:dyDescent="0.3">
      <c r="A68" s="5" t="s">
        <v>20</v>
      </c>
      <c r="B68">
        <v>1917</v>
      </c>
      <c r="D68" s="4" t="s">
        <v>14</v>
      </c>
      <c r="E68">
        <v>243</v>
      </c>
    </row>
    <row r="69" spans="1:5" x14ac:dyDescent="0.3">
      <c r="A69" s="5" t="s">
        <v>20</v>
      </c>
      <c r="B69">
        <v>95</v>
      </c>
      <c r="D69" s="4" t="s">
        <v>14</v>
      </c>
      <c r="E69">
        <v>65</v>
      </c>
    </row>
    <row r="70" spans="1:5" x14ac:dyDescent="0.3">
      <c r="A70" s="5" t="s">
        <v>20</v>
      </c>
      <c r="B70">
        <v>147</v>
      </c>
      <c r="D70" s="4" t="s">
        <v>14</v>
      </c>
      <c r="E70">
        <v>100</v>
      </c>
    </row>
    <row r="71" spans="1:5" x14ac:dyDescent="0.3">
      <c r="A71" s="5" t="s">
        <v>20</v>
      </c>
      <c r="B71">
        <v>86</v>
      </c>
      <c r="D71" s="4" t="s">
        <v>14</v>
      </c>
      <c r="E71">
        <v>168</v>
      </c>
    </row>
    <row r="72" spans="1:5" x14ac:dyDescent="0.3">
      <c r="A72" s="5" t="s">
        <v>20</v>
      </c>
      <c r="B72">
        <v>83</v>
      </c>
      <c r="D72" s="4" t="s">
        <v>14</v>
      </c>
      <c r="E72">
        <v>13</v>
      </c>
    </row>
    <row r="73" spans="1:5" x14ac:dyDescent="0.3">
      <c r="A73" s="5" t="s">
        <v>20</v>
      </c>
      <c r="B73">
        <v>676</v>
      </c>
      <c r="D73" s="4" t="s">
        <v>14</v>
      </c>
      <c r="E73">
        <v>1</v>
      </c>
    </row>
    <row r="74" spans="1:5" x14ac:dyDescent="0.3">
      <c r="A74" s="5" t="s">
        <v>20</v>
      </c>
      <c r="B74">
        <v>361</v>
      </c>
      <c r="D74" s="4" t="s">
        <v>14</v>
      </c>
      <c r="E74">
        <v>40</v>
      </c>
    </row>
    <row r="75" spans="1:5" x14ac:dyDescent="0.3">
      <c r="A75" s="5" t="s">
        <v>20</v>
      </c>
      <c r="B75">
        <v>131</v>
      </c>
      <c r="D75" s="4" t="s">
        <v>14</v>
      </c>
      <c r="E75">
        <v>226</v>
      </c>
    </row>
    <row r="76" spans="1:5" x14ac:dyDescent="0.3">
      <c r="A76" s="5" t="s">
        <v>20</v>
      </c>
      <c r="B76">
        <v>126</v>
      </c>
      <c r="D76" s="4" t="s">
        <v>14</v>
      </c>
      <c r="E76">
        <v>1625</v>
      </c>
    </row>
    <row r="77" spans="1:5" x14ac:dyDescent="0.3">
      <c r="A77" s="5" t="s">
        <v>20</v>
      </c>
      <c r="B77">
        <v>275</v>
      </c>
      <c r="D77" s="4" t="s">
        <v>14</v>
      </c>
      <c r="E77">
        <v>143</v>
      </c>
    </row>
    <row r="78" spans="1:5" x14ac:dyDescent="0.3">
      <c r="A78" s="5" t="s">
        <v>20</v>
      </c>
      <c r="B78">
        <v>67</v>
      </c>
      <c r="D78" s="4" t="s">
        <v>14</v>
      </c>
      <c r="E78">
        <v>934</v>
      </c>
    </row>
    <row r="79" spans="1:5" x14ac:dyDescent="0.3">
      <c r="A79" s="5" t="s">
        <v>20</v>
      </c>
      <c r="B79">
        <v>154</v>
      </c>
      <c r="D79" s="4" t="s">
        <v>14</v>
      </c>
      <c r="E79">
        <v>17</v>
      </c>
    </row>
    <row r="80" spans="1:5" x14ac:dyDescent="0.3">
      <c r="A80" s="5" t="s">
        <v>20</v>
      </c>
      <c r="B80">
        <v>1782</v>
      </c>
      <c r="D80" s="4" t="s">
        <v>14</v>
      </c>
      <c r="E80">
        <v>2179</v>
      </c>
    </row>
    <row r="81" spans="1:5" x14ac:dyDescent="0.3">
      <c r="A81" s="5" t="s">
        <v>20</v>
      </c>
      <c r="B81">
        <v>903</v>
      </c>
      <c r="D81" s="4" t="s">
        <v>14</v>
      </c>
      <c r="E81">
        <v>931</v>
      </c>
    </row>
    <row r="82" spans="1:5" x14ac:dyDescent="0.3">
      <c r="A82" s="5" t="s">
        <v>20</v>
      </c>
      <c r="B82">
        <v>94</v>
      </c>
      <c r="D82" s="4" t="s">
        <v>14</v>
      </c>
      <c r="E82">
        <v>92</v>
      </c>
    </row>
    <row r="83" spans="1:5" x14ac:dyDescent="0.3">
      <c r="A83" s="5" t="s">
        <v>20</v>
      </c>
      <c r="B83">
        <v>180</v>
      </c>
      <c r="D83" s="4" t="s">
        <v>14</v>
      </c>
      <c r="E83">
        <v>57</v>
      </c>
    </row>
    <row r="84" spans="1:5" x14ac:dyDescent="0.3">
      <c r="A84" s="5" t="s">
        <v>20</v>
      </c>
      <c r="B84">
        <v>533</v>
      </c>
      <c r="D84" s="4" t="s">
        <v>14</v>
      </c>
      <c r="E84">
        <v>41</v>
      </c>
    </row>
    <row r="85" spans="1:5" x14ac:dyDescent="0.3">
      <c r="A85" s="5" t="s">
        <v>20</v>
      </c>
      <c r="B85">
        <v>2443</v>
      </c>
      <c r="D85" s="4" t="s">
        <v>14</v>
      </c>
      <c r="E85">
        <v>1</v>
      </c>
    </row>
    <row r="86" spans="1:5" x14ac:dyDescent="0.3">
      <c r="A86" s="5" t="s">
        <v>20</v>
      </c>
      <c r="B86">
        <v>89</v>
      </c>
      <c r="D86" s="4" t="s">
        <v>14</v>
      </c>
      <c r="E86">
        <v>101</v>
      </c>
    </row>
    <row r="87" spans="1:5" x14ac:dyDescent="0.3">
      <c r="A87" s="5" t="s">
        <v>20</v>
      </c>
      <c r="B87">
        <v>159</v>
      </c>
      <c r="D87" s="4" t="s">
        <v>14</v>
      </c>
      <c r="E87">
        <v>1335</v>
      </c>
    </row>
    <row r="88" spans="1:5" x14ac:dyDescent="0.3">
      <c r="A88" s="5" t="s">
        <v>20</v>
      </c>
      <c r="B88">
        <v>50</v>
      </c>
      <c r="D88" s="4" t="s">
        <v>14</v>
      </c>
      <c r="E88">
        <v>15</v>
      </c>
    </row>
    <row r="89" spans="1:5" x14ac:dyDescent="0.3">
      <c r="A89" s="5" t="s">
        <v>20</v>
      </c>
      <c r="B89">
        <v>186</v>
      </c>
      <c r="D89" s="4" t="s">
        <v>14</v>
      </c>
      <c r="E89">
        <v>454</v>
      </c>
    </row>
    <row r="90" spans="1:5" x14ac:dyDescent="0.3">
      <c r="A90" s="5" t="s">
        <v>20</v>
      </c>
      <c r="B90">
        <v>1071</v>
      </c>
      <c r="D90" s="4" t="s">
        <v>14</v>
      </c>
      <c r="E90">
        <v>3182</v>
      </c>
    </row>
    <row r="91" spans="1:5" x14ac:dyDescent="0.3">
      <c r="A91" s="5" t="s">
        <v>20</v>
      </c>
      <c r="B91">
        <v>117</v>
      </c>
      <c r="D91" s="4" t="s">
        <v>14</v>
      </c>
      <c r="E91">
        <v>15</v>
      </c>
    </row>
    <row r="92" spans="1:5" x14ac:dyDescent="0.3">
      <c r="A92" s="5" t="s">
        <v>20</v>
      </c>
      <c r="B92">
        <v>70</v>
      </c>
      <c r="D92" s="4" t="s">
        <v>14</v>
      </c>
      <c r="E92">
        <v>133</v>
      </c>
    </row>
    <row r="93" spans="1:5" x14ac:dyDescent="0.3">
      <c r="A93" s="5" t="s">
        <v>20</v>
      </c>
      <c r="B93">
        <v>135</v>
      </c>
      <c r="D93" s="4" t="s">
        <v>14</v>
      </c>
      <c r="E93">
        <v>2062</v>
      </c>
    </row>
    <row r="94" spans="1:5" x14ac:dyDescent="0.3">
      <c r="A94" s="5" t="s">
        <v>20</v>
      </c>
      <c r="B94">
        <v>768</v>
      </c>
      <c r="D94" s="4" t="s">
        <v>14</v>
      </c>
      <c r="E94">
        <v>29</v>
      </c>
    </row>
    <row r="95" spans="1:5" x14ac:dyDescent="0.3">
      <c r="A95" s="5" t="s">
        <v>20</v>
      </c>
      <c r="B95">
        <v>199</v>
      </c>
      <c r="D95" s="4" t="s">
        <v>14</v>
      </c>
      <c r="E95">
        <v>132</v>
      </c>
    </row>
    <row r="96" spans="1:5" x14ac:dyDescent="0.3">
      <c r="A96" s="5" t="s">
        <v>20</v>
      </c>
      <c r="B96">
        <v>107</v>
      </c>
      <c r="D96" s="4" t="s">
        <v>14</v>
      </c>
      <c r="E96">
        <v>137</v>
      </c>
    </row>
    <row r="97" spans="1:5" x14ac:dyDescent="0.3">
      <c r="A97" s="5" t="s">
        <v>20</v>
      </c>
      <c r="B97">
        <v>195</v>
      </c>
      <c r="D97" s="4" t="s">
        <v>14</v>
      </c>
      <c r="E97">
        <v>908</v>
      </c>
    </row>
    <row r="98" spans="1:5" x14ac:dyDescent="0.3">
      <c r="A98" s="5" t="s">
        <v>20</v>
      </c>
      <c r="B98">
        <v>3376</v>
      </c>
      <c r="D98" s="4" t="s">
        <v>14</v>
      </c>
      <c r="E98">
        <v>10</v>
      </c>
    </row>
    <row r="99" spans="1:5" x14ac:dyDescent="0.3">
      <c r="A99" s="5" t="s">
        <v>20</v>
      </c>
      <c r="B99">
        <v>41</v>
      </c>
      <c r="D99" s="4" t="s">
        <v>14</v>
      </c>
      <c r="E99">
        <v>1910</v>
      </c>
    </row>
    <row r="100" spans="1:5" x14ac:dyDescent="0.3">
      <c r="A100" s="5" t="s">
        <v>20</v>
      </c>
      <c r="B100">
        <v>1821</v>
      </c>
      <c r="D100" s="4" t="s">
        <v>14</v>
      </c>
      <c r="E100">
        <v>38</v>
      </c>
    </row>
    <row r="101" spans="1:5" x14ac:dyDescent="0.3">
      <c r="A101" s="5" t="s">
        <v>20</v>
      </c>
      <c r="B101">
        <v>164</v>
      </c>
      <c r="D101" s="4" t="s">
        <v>14</v>
      </c>
      <c r="E101">
        <v>104</v>
      </c>
    </row>
    <row r="102" spans="1:5" x14ac:dyDescent="0.3">
      <c r="A102" s="5" t="s">
        <v>20</v>
      </c>
      <c r="B102">
        <v>157</v>
      </c>
      <c r="D102" s="4" t="s">
        <v>14</v>
      </c>
      <c r="E102">
        <v>49</v>
      </c>
    </row>
    <row r="103" spans="1:5" x14ac:dyDescent="0.3">
      <c r="A103" s="5" t="s">
        <v>20</v>
      </c>
      <c r="B103">
        <v>246</v>
      </c>
      <c r="D103" s="4" t="s">
        <v>14</v>
      </c>
      <c r="E103">
        <v>1</v>
      </c>
    </row>
    <row r="104" spans="1:5" x14ac:dyDescent="0.3">
      <c r="A104" s="5" t="s">
        <v>20</v>
      </c>
      <c r="B104">
        <v>1396</v>
      </c>
      <c r="D104" s="4" t="s">
        <v>14</v>
      </c>
      <c r="E104">
        <v>245</v>
      </c>
    </row>
    <row r="105" spans="1:5" x14ac:dyDescent="0.3">
      <c r="A105" s="5" t="s">
        <v>20</v>
      </c>
      <c r="B105">
        <v>2506</v>
      </c>
      <c r="D105" s="4" t="s">
        <v>14</v>
      </c>
      <c r="E105">
        <v>32</v>
      </c>
    </row>
    <row r="106" spans="1:5" x14ac:dyDescent="0.3">
      <c r="A106" s="5" t="s">
        <v>20</v>
      </c>
      <c r="B106">
        <v>244</v>
      </c>
      <c r="D106" s="4" t="s">
        <v>14</v>
      </c>
      <c r="E106">
        <v>7</v>
      </c>
    </row>
    <row r="107" spans="1:5" x14ac:dyDescent="0.3">
      <c r="A107" s="5" t="s">
        <v>20</v>
      </c>
      <c r="B107">
        <v>146</v>
      </c>
      <c r="D107" s="4" t="s">
        <v>14</v>
      </c>
      <c r="E107">
        <v>803</v>
      </c>
    </row>
    <row r="108" spans="1:5" x14ac:dyDescent="0.3">
      <c r="A108" s="5" t="s">
        <v>20</v>
      </c>
      <c r="B108">
        <v>1267</v>
      </c>
      <c r="D108" s="4" t="s">
        <v>14</v>
      </c>
      <c r="E108">
        <v>16</v>
      </c>
    </row>
    <row r="109" spans="1:5" x14ac:dyDescent="0.3">
      <c r="A109" s="5" t="s">
        <v>20</v>
      </c>
      <c r="B109">
        <v>1561</v>
      </c>
      <c r="D109" s="4" t="s">
        <v>14</v>
      </c>
      <c r="E109">
        <v>31</v>
      </c>
    </row>
    <row r="110" spans="1:5" x14ac:dyDescent="0.3">
      <c r="A110" s="5" t="s">
        <v>20</v>
      </c>
      <c r="B110">
        <v>48</v>
      </c>
      <c r="D110" s="4" t="s">
        <v>14</v>
      </c>
      <c r="E110">
        <v>108</v>
      </c>
    </row>
    <row r="111" spans="1:5" x14ac:dyDescent="0.3">
      <c r="A111" s="5" t="s">
        <v>20</v>
      </c>
      <c r="B111">
        <v>2739</v>
      </c>
      <c r="D111" s="4" t="s">
        <v>14</v>
      </c>
      <c r="E111">
        <v>30</v>
      </c>
    </row>
    <row r="112" spans="1:5" x14ac:dyDescent="0.3">
      <c r="A112" s="5" t="s">
        <v>20</v>
      </c>
      <c r="B112">
        <v>3537</v>
      </c>
      <c r="D112" s="4" t="s">
        <v>14</v>
      </c>
      <c r="E112">
        <v>17</v>
      </c>
    </row>
    <row r="113" spans="1:5" x14ac:dyDescent="0.3">
      <c r="A113" s="5" t="s">
        <v>20</v>
      </c>
      <c r="B113">
        <v>2107</v>
      </c>
      <c r="D113" s="4" t="s">
        <v>14</v>
      </c>
      <c r="E113">
        <v>80</v>
      </c>
    </row>
    <row r="114" spans="1:5" x14ac:dyDescent="0.3">
      <c r="A114" s="5" t="s">
        <v>20</v>
      </c>
      <c r="B114">
        <v>3318</v>
      </c>
      <c r="D114" s="4" t="s">
        <v>14</v>
      </c>
      <c r="E114">
        <v>2468</v>
      </c>
    </row>
    <row r="115" spans="1:5" x14ac:dyDescent="0.3">
      <c r="A115" s="5" t="s">
        <v>20</v>
      </c>
      <c r="B115">
        <v>340</v>
      </c>
      <c r="D115" s="4" t="s">
        <v>14</v>
      </c>
      <c r="E115">
        <v>26</v>
      </c>
    </row>
    <row r="116" spans="1:5" x14ac:dyDescent="0.3">
      <c r="A116" s="5" t="s">
        <v>20</v>
      </c>
      <c r="B116">
        <v>1442</v>
      </c>
      <c r="D116" s="4" t="s">
        <v>14</v>
      </c>
      <c r="E116">
        <v>73</v>
      </c>
    </row>
    <row r="117" spans="1:5" x14ac:dyDescent="0.3">
      <c r="A117" s="5" t="s">
        <v>20</v>
      </c>
      <c r="B117">
        <v>126</v>
      </c>
      <c r="D117" s="4" t="s">
        <v>14</v>
      </c>
      <c r="E117">
        <v>128</v>
      </c>
    </row>
    <row r="118" spans="1:5" x14ac:dyDescent="0.3">
      <c r="A118" s="5" t="s">
        <v>20</v>
      </c>
      <c r="B118">
        <v>524</v>
      </c>
      <c r="D118" s="4" t="s">
        <v>14</v>
      </c>
      <c r="E118">
        <v>33</v>
      </c>
    </row>
    <row r="119" spans="1:5" x14ac:dyDescent="0.3">
      <c r="A119" s="5" t="s">
        <v>20</v>
      </c>
      <c r="B119">
        <v>1989</v>
      </c>
      <c r="D119" s="4" t="s">
        <v>14</v>
      </c>
      <c r="E119">
        <v>1072</v>
      </c>
    </row>
    <row r="120" spans="1:5" x14ac:dyDescent="0.3">
      <c r="A120" s="5" t="s">
        <v>20</v>
      </c>
      <c r="B120">
        <v>157</v>
      </c>
      <c r="D120" s="4" t="s">
        <v>14</v>
      </c>
      <c r="E120">
        <v>393</v>
      </c>
    </row>
    <row r="121" spans="1:5" x14ac:dyDescent="0.3">
      <c r="A121" s="5" t="s">
        <v>20</v>
      </c>
      <c r="B121">
        <v>4498</v>
      </c>
      <c r="D121" s="4" t="s">
        <v>14</v>
      </c>
      <c r="E121">
        <v>1257</v>
      </c>
    </row>
    <row r="122" spans="1:5" x14ac:dyDescent="0.3">
      <c r="A122" s="5" t="s">
        <v>20</v>
      </c>
      <c r="B122">
        <v>80</v>
      </c>
      <c r="D122" s="4" t="s">
        <v>14</v>
      </c>
      <c r="E122">
        <v>328</v>
      </c>
    </row>
    <row r="123" spans="1:5" x14ac:dyDescent="0.3">
      <c r="A123" s="5" t="s">
        <v>20</v>
      </c>
      <c r="B123">
        <v>43</v>
      </c>
      <c r="D123" s="4" t="s">
        <v>14</v>
      </c>
      <c r="E123">
        <v>147</v>
      </c>
    </row>
    <row r="124" spans="1:5" x14ac:dyDescent="0.3">
      <c r="A124" s="5" t="s">
        <v>20</v>
      </c>
      <c r="B124">
        <v>2053</v>
      </c>
      <c r="D124" s="4" t="s">
        <v>14</v>
      </c>
      <c r="E124">
        <v>830</v>
      </c>
    </row>
    <row r="125" spans="1:5" x14ac:dyDescent="0.3">
      <c r="A125" s="5" t="s">
        <v>20</v>
      </c>
      <c r="B125">
        <v>168</v>
      </c>
      <c r="D125" s="4" t="s">
        <v>14</v>
      </c>
      <c r="E125">
        <v>331</v>
      </c>
    </row>
    <row r="126" spans="1:5" x14ac:dyDescent="0.3">
      <c r="A126" s="5" t="s">
        <v>20</v>
      </c>
      <c r="B126">
        <v>4289</v>
      </c>
      <c r="D126" s="4" t="s">
        <v>14</v>
      </c>
      <c r="E126">
        <v>25</v>
      </c>
    </row>
    <row r="127" spans="1:5" x14ac:dyDescent="0.3">
      <c r="A127" s="5" t="s">
        <v>20</v>
      </c>
      <c r="B127">
        <v>165</v>
      </c>
      <c r="D127" s="4" t="s">
        <v>14</v>
      </c>
      <c r="E127">
        <v>3483</v>
      </c>
    </row>
    <row r="128" spans="1:5" x14ac:dyDescent="0.3">
      <c r="A128" s="5" t="s">
        <v>20</v>
      </c>
      <c r="B128">
        <v>1815</v>
      </c>
      <c r="D128" s="4" t="s">
        <v>14</v>
      </c>
      <c r="E128">
        <v>923</v>
      </c>
    </row>
    <row r="129" spans="1:5" x14ac:dyDescent="0.3">
      <c r="A129" s="5" t="s">
        <v>20</v>
      </c>
      <c r="B129">
        <v>397</v>
      </c>
      <c r="D129" s="4" t="s">
        <v>14</v>
      </c>
      <c r="E129">
        <v>1</v>
      </c>
    </row>
    <row r="130" spans="1:5" x14ac:dyDescent="0.3">
      <c r="A130" s="5" t="s">
        <v>20</v>
      </c>
      <c r="B130">
        <v>1539</v>
      </c>
      <c r="D130" s="4" t="s">
        <v>14</v>
      </c>
      <c r="E130">
        <v>33</v>
      </c>
    </row>
    <row r="131" spans="1:5" x14ac:dyDescent="0.3">
      <c r="A131" s="5" t="s">
        <v>20</v>
      </c>
      <c r="B131">
        <v>138</v>
      </c>
      <c r="D131" s="4" t="s">
        <v>14</v>
      </c>
      <c r="E131">
        <v>40</v>
      </c>
    </row>
    <row r="132" spans="1:5" x14ac:dyDescent="0.3">
      <c r="A132" s="5" t="s">
        <v>20</v>
      </c>
      <c r="B132">
        <v>3594</v>
      </c>
      <c r="D132" s="4" t="s">
        <v>14</v>
      </c>
      <c r="E132">
        <v>23</v>
      </c>
    </row>
    <row r="133" spans="1:5" x14ac:dyDescent="0.3">
      <c r="A133" s="5" t="s">
        <v>20</v>
      </c>
      <c r="B133">
        <v>5880</v>
      </c>
      <c r="D133" s="4" t="s">
        <v>14</v>
      </c>
      <c r="E133">
        <v>75</v>
      </c>
    </row>
    <row r="134" spans="1:5" x14ac:dyDescent="0.3">
      <c r="A134" s="5" t="s">
        <v>20</v>
      </c>
      <c r="B134">
        <v>112</v>
      </c>
      <c r="D134" s="4" t="s">
        <v>14</v>
      </c>
      <c r="E134">
        <v>2176</v>
      </c>
    </row>
    <row r="135" spans="1:5" x14ac:dyDescent="0.3">
      <c r="A135" s="5" t="s">
        <v>20</v>
      </c>
      <c r="B135">
        <v>943</v>
      </c>
      <c r="D135" s="4" t="s">
        <v>14</v>
      </c>
      <c r="E135">
        <v>441</v>
      </c>
    </row>
    <row r="136" spans="1:5" x14ac:dyDescent="0.3">
      <c r="A136" s="5" t="s">
        <v>20</v>
      </c>
      <c r="B136">
        <v>2468</v>
      </c>
      <c r="D136" s="4" t="s">
        <v>14</v>
      </c>
      <c r="E136">
        <v>25</v>
      </c>
    </row>
    <row r="137" spans="1:5" x14ac:dyDescent="0.3">
      <c r="A137" s="5" t="s">
        <v>20</v>
      </c>
      <c r="B137">
        <v>2551</v>
      </c>
      <c r="D137" s="4" t="s">
        <v>14</v>
      </c>
      <c r="E137">
        <v>127</v>
      </c>
    </row>
    <row r="138" spans="1:5" x14ac:dyDescent="0.3">
      <c r="A138" s="5" t="s">
        <v>20</v>
      </c>
      <c r="B138">
        <v>101</v>
      </c>
      <c r="D138" s="4" t="s">
        <v>14</v>
      </c>
      <c r="E138">
        <v>355</v>
      </c>
    </row>
    <row r="139" spans="1:5" x14ac:dyDescent="0.3">
      <c r="A139" s="5" t="s">
        <v>20</v>
      </c>
      <c r="B139">
        <v>92</v>
      </c>
      <c r="D139" s="4" t="s">
        <v>14</v>
      </c>
      <c r="E139">
        <v>44</v>
      </c>
    </row>
    <row r="140" spans="1:5" x14ac:dyDescent="0.3">
      <c r="A140" s="5" t="s">
        <v>20</v>
      </c>
      <c r="B140">
        <v>62</v>
      </c>
      <c r="D140" s="4" t="s">
        <v>14</v>
      </c>
      <c r="E140">
        <v>67</v>
      </c>
    </row>
    <row r="141" spans="1:5" x14ac:dyDescent="0.3">
      <c r="A141" s="5" t="s">
        <v>20</v>
      </c>
      <c r="B141">
        <v>149</v>
      </c>
      <c r="D141" s="4" t="s">
        <v>14</v>
      </c>
      <c r="E141">
        <v>1068</v>
      </c>
    </row>
    <row r="142" spans="1:5" x14ac:dyDescent="0.3">
      <c r="A142" s="5" t="s">
        <v>20</v>
      </c>
      <c r="B142">
        <v>329</v>
      </c>
      <c r="D142" s="4" t="s">
        <v>14</v>
      </c>
      <c r="E142">
        <v>424</v>
      </c>
    </row>
    <row r="143" spans="1:5" x14ac:dyDescent="0.3">
      <c r="A143" s="5" t="s">
        <v>20</v>
      </c>
      <c r="B143">
        <v>97</v>
      </c>
      <c r="D143" s="4" t="s">
        <v>14</v>
      </c>
      <c r="E143">
        <v>151</v>
      </c>
    </row>
    <row r="144" spans="1:5" x14ac:dyDescent="0.3">
      <c r="A144" s="5" t="s">
        <v>20</v>
      </c>
      <c r="B144">
        <v>1784</v>
      </c>
      <c r="D144" s="4" t="s">
        <v>14</v>
      </c>
      <c r="E144">
        <v>1608</v>
      </c>
    </row>
    <row r="145" spans="1:5" x14ac:dyDescent="0.3">
      <c r="A145" s="5" t="s">
        <v>20</v>
      </c>
      <c r="B145">
        <v>1684</v>
      </c>
      <c r="D145" s="4" t="s">
        <v>14</v>
      </c>
      <c r="E145">
        <v>941</v>
      </c>
    </row>
    <row r="146" spans="1:5" x14ac:dyDescent="0.3">
      <c r="A146" s="5" t="s">
        <v>20</v>
      </c>
      <c r="B146">
        <v>250</v>
      </c>
      <c r="D146" s="4" t="s">
        <v>14</v>
      </c>
      <c r="E146">
        <v>1</v>
      </c>
    </row>
    <row r="147" spans="1:5" x14ac:dyDescent="0.3">
      <c r="A147" s="5" t="s">
        <v>20</v>
      </c>
      <c r="B147">
        <v>238</v>
      </c>
      <c r="D147" s="4" t="s">
        <v>14</v>
      </c>
      <c r="E147">
        <v>40</v>
      </c>
    </row>
    <row r="148" spans="1:5" x14ac:dyDescent="0.3">
      <c r="A148" s="5" t="s">
        <v>20</v>
      </c>
      <c r="B148">
        <v>53</v>
      </c>
      <c r="D148" s="4" t="s">
        <v>14</v>
      </c>
      <c r="E148">
        <v>3015</v>
      </c>
    </row>
    <row r="149" spans="1:5" x14ac:dyDescent="0.3">
      <c r="A149" s="5" t="s">
        <v>20</v>
      </c>
      <c r="B149">
        <v>214</v>
      </c>
      <c r="D149" s="4" t="s">
        <v>14</v>
      </c>
      <c r="E149">
        <v>435</v>
      </c>
    </row>
    <row r="150" spans="1:5" x14ac:dyDescent="0.3">
      <c r="A150" s="5" t="s">
        <v>20</v>
      </c>
      <c r="B150">
        <v>222</v>
      </c>
      <c r="D150" s="4" t="s">
        <v>14</v>
      </c>
      <c r="E150">
        <v>714</v>
      </c>
    </row>
    <row r="151" spans="1:5" x14ac:dyDescent="0.3">
      <c r="A151" s="5" t="s">
        <v>20</v>
      </c>
      <c r="B151">
        <v>1884</v>
      </c>
      <c r="D151" s="4" t="s">
        <v>14</v>
      </c>
      <c r="E151">
        <v>5497</v>
      </c>
    </row>
    <row r="152" spans="1:5" x14ac:dyDescent="0.3">
      <c r="A152" s="5" t="s">
        <v>20</v>
      </c>
      <c r="B152">
        <v>218</v>
      </c>
      <c r="D152" s="4" t="s">
        <v>14</v>
      </c>
      <c r="E152">
        <v>418</v>
      </c>
    </row>
    <row r="153" spans="1:5" x14ac:dyDescent="0.3">
      <c r="A153" s="5" t="s">
        <v>20</v>
      </c>
      <c r="B153">
        <v>6465</v>
      </c>
      <c r="D153" s="4" t="s">
        <v>14</v>
      </c>
      <c r="E153">
        <v>1439</v>
      </c>
    </row>
    <row r="154" spans="1:5" x14ac:dyDescent="0.3">
      <c r="A154" s="5" t="s">
        <v>20</v>
      </c>
      <c r="B154">
        <v>59</v>
      </c>
      <c r="D154" s="4" t="s">
        <v>14</v>
      </c>
      <c r="E154">
        <v>15</v>
      </c>
    </row>
    <row r="155" spans="1:5" x14ac:dyDescent="0.3">
      <c r="A155" s="5" t="s">
        <v>20</v>
      </c>
      <c r="B155">
        <v>88</v>
      </c>
      <c r="D155" s="4" t="s">
        <v>14</v>
      </c>
      <c r="E155">
        <v>1999</v>
      </c>
    </row>
    <row r="156" spans="1:5" x14ac:dyDescent="0.3">
      <c r="A156" s="5" t="s">
        <v>20</v>
      </c>
      <c r="B156">
        <v>1697</v>
      </c>
      <c r="D156" s="4" t="s">
        <v>14</v>
      </c>
      <c r="E156">
        <v>118</v>
      </c>
    </row>
    <row r="157" spans="1:5" x14ac:dyDescent="0.3">
      <c r="A157" s="5" t="s">
        <v>20</v>
      </c>
      <c r="B157">
        <v>92</v>
      </c>
      <c r="D157" s="4" t="s">
        <v>14</v>
      </c>
      <c r="E157">
        <v>162</v>
      </c>
    </row>
    <row r="158" spans="1:5" x14ac:dyDescent="0.3">
      <c r="A158" s="5" t="s">
        <v>20</v>
      </c>
      <c r="B158">
        <v>186</v>
      </c>
      <c r="D158" s="4" t="s">
        <v>14</v>
      </c>
      <c r="E158">
        <v>83</v>
      </c>
    </row>
    <row r="159" spans="1:5" x14ac:dyDescent="0.3">
      <c r="A159" s="5" t="s">
        <v>20</v>
      </c>
      <c r="B159">
        <v>138</v>
      </c>
      <c r="D159" s="4" t="s">
        <v>14</v>
      </c>
      <c r="E159">
        <v>747</v>
      </c>
    </row>
    <row r="160" spans="1:5" x14ac:dyDescent="0.3">
      <c r="A160" s="5" t="s">
        <v>20</v>
      </c>
      <c r="B160">
        <v>261</v>
      </c>
      <c r="D160" s="4" t="s">
        <v>14</v>
      </c>
      <c r="E160">
        <v>84</v>
      </c>
    </row>
    <row r="161" spans="1:5" x14ac:dyDescent="0.3">
      <c r="A161" s="5" t="s">
        <v>20</v>
      </c>
      <c r="B161">
        <v>107</v>
      </c>
      <c r="D161" s="4" t="s">
        <v>14</v>
      </c>
      <c r="E161">
        <v>91</v>
      </c>
    </row>
    <row r="162" spans="1:5" x14ac:dyDescent="0.3">
      <c r="A162" s="5" t="s">
        <v>20</v>
      </c>
      <c r="B162">
        <v>199</v>
      </c>
      <c r="D162" s="4" t="s">
        <v>14</v>
      </c>
      <c r="E162">
        <v>792</v>
      </c>
    </row>
    <row r="163" spans="1:5" x14ac:dyDescent="0.3">
      <c r="A163" s="5" t="s">
        <v>20</v>
      </c>
      <c r="B163">
        <v>5512</v>
      </c>
      <c r="D163" s="4" t="s">
        <v>14</v>
      </c>
      <c r="E163">
        <v>32</v>
      </c>
    </row>
    <row r="164" spans="1:5" x14ac:dyDescent="0.3">
      <c r="A164" s="5" t="s">
        <v>20</v>
      </c>
      <c r="B164">
        <v>86</v>
      </c>
      <c r="D164" s="4" t="s">
        <v>14</v>
      </c>
      <c r="E164">
        <v>186</v>
      </c>
    </row>
    <row r="165" spans="1:5" x14ac:dyDescent="0.3">
      <c r="A165" s="5" t="s">
        <v>20</v>
      </c>
      <c r="B165">
        <v>2768</v>
      </c>
      <c r="D165" s="4" t="s">
        <v>14</v>
      </c>
      <c r="E165">
        <v>605</v>
      </c>
    </row>
    <row r="166" spans="1:5" x14ac:dyDescent="0.3">
      <c r="A166" s="5" t="s">
        <v>20</v>
      </c>
      <c r="B166">
        <v>48</v>
      </c>
      <c r="D166" s="4" t="s">
        <v>14</v>
      </c>
      <c r="E166">
        <v>1</v>
      </c>
    </row>
    <row r="167" spans="1:5" x14ac:dyDescent="0.3">
      <c r="A167" s="5" t="s">
        <v>20</v>
      </c>
      <c r="B167">
        <v>87</v>
      </c>
      <c r="D167" s="4" t="s">
        <v>14</v>
      </c>
      <c r="E167">
        <v>31</v>
      </c>
    </row>
    <row r="168" spans="1:5" x14ac:dyDescent="0.3">
      <c r="A168" s="5" t="s">
        <v>20</v>
      </c>
      <c r="B168">
        <v>1894</v>
      </c>
      <c r="D168" s="4" t="s">
        <v>14</v>
      </c>
      <c r="E168">
        <v>1181</v>
      </c>
    </row>
    <row r="169" spans="1:5" x14ac:dyDescent="0.3">
      <c r="A169" s="5" t="s">
        <v>20</v>
      </c>
      <c r="B169">
        <v>282</v>
      </c>
      <c r="D169" s="4" t="s">
        <v>14</v>
      </c>
      <c r="E169">
        <v>39</v>
      </c>
    </row>
    <row r="170" spans="1:5" x14ac:dyDescent="0.3">
      <c r="A170" s="5" t="s">
        <v>20</v>
      </c>
      <c r="B170">
        <v>116</v>
      </c>
      <c r="D170" s="4" t="s">
        <v>14</v>
      </c>
      <c r="E170">
        <v>46</v>
      </c>
    </row>
    <row r="171" spans="1:5" x14ac:dyDescent="0.3">
      <c r="A171" s="5" t="s">
        <v>20</v>
      </c>
      <c r="B171">
        <v>83</v>
      </c>
      <c r="D171" s="4" t="s">
        <v>14</v>
      </c>
      <c r="E171">
        <v>105</v>
      </c>
    </row>
    <row r="172" spans="1:5" x14ac:dyDescent="0.3">
      <c r="A172" s="5" t="s">
        <v>20</v>
      </c>
      <c r="B172">
        <v>91</v>
      </c>
      <c r="D172" s="4" t="s">
        <v>14</v>
      </c>
      <c r="E172">
        <v>535</v>
      </c>
    </row>
    <row r="173" spans="1:5" x14ac:dyDescent="0.3">
      <c r="A173" s="5" t="s">
        <v>20</v>
      </c>
      <c r="B173">
        <v>546</v>
      </c>
      <c r="D173" s="4" t="s">
        <v>14</v>
      </c>
      <c r="E173">
        <v>16</v>
      </c>
    </row>
    <row r="174" spans="1:5" x14ac:dyDescent="0.3">
      <c r="A174" s="5" t="s">
        <v>20</v>
      </c>
      <c r="B174">
        <v>393</v>
      </c>
      <c r="D174" s="4" t="s">
        <v>14</v>
      </c>
      <c r="E174">
        <v>575</v>
      </c>
    </row>
    <row r="175" spans="1:5" x14ac:dyDescent="0.3">
      <c r="A175" s="5" t="s">
        <v>20</v>
      </c>
      <c r="B175">
        <v>133</v>
      </c>
      <c r="D175" s="4" t="s">
        <v>14</v>
      </c>
      <c r="E175">
        <v>1120</v>
      </c>
    </row>
    <row r="176" spans="1:5" x14ac:dyDescent="0.3">
      <c r="A176" s="5" t="s">
        <v>20</v>
      </c>
      <c r="B176">
        <v>254</v>
      </c>
      <c r="D176" s="4" t="s">
        <v>14</v>
      </c>
      <c r="E176">
        <v>113</v>
      </c>
    </row>
    <row r="177" spans="1:5" x14ac:dyDescent="0.3">
      <c r="A177" s="5" t="s">
        <v>20</v>
      </c>
      <c r="B177">
        <v>176</v>
      </c>
      <c r="D177" s="4" t="s">
        <v>14</v>
      </c>
      <c r="E177">
        <v>1538</v>
      </c>
    </row>
    <row r="178" spans="1:5" x14ac:dyDescent="0.3">
      <c r="A178" s="5" t="s">
        <v>20</v>
      </c>
      <c r="B178">
        <v>337</v>
      </c>
      <c r="D178" s="4" t="s">
        <v>14</v>
      </c>
      <c r="E178">
        <v>9</v>
      </c>
    </row>
    <row r="179" spans="1:5" x14ac:dyDescent="0.3">
      <c r="A179" s="5" t="s">
        <v>20</v>
      </c>
      <c r="B179">
        <v>107</v>
      </c>
      <c r="D179" s="4" t="s">
        <v>14</v>
      </c>
      <c r="E179">
        <v>554</v>
      </c>
    </row>
    <row r="180" spans="1:5" x14ac:dyDescent="0.3">
      <c r="A180" s="5" t="s">
        <v>20</v>
      </c>
      <c r="B180">
        <v>183</v>
      </c>
      <c r="D180" s="4" t="s">
        <v>14</v>
      </c>
      <c r="E180">
        <v>648</v>
      </c>
    </row>
    <row r="181" spans="1:5" x14ac:dyDescent="0.3">
      <c r="A181" s="5" t="s">
        <v>20</v>
      </c>
      <c r="B181">
        <v>72</v>
      </c>
      <c r="D181" s="4" t="s">
        <v>14</v>
      </c>
      <c r="E181">
        <v>21</v>
      </c>
    </row>
    <row r="182" spans="1:5" x14ac:dyDescent="0.3">
      <c r="A182" s="5" t="s">
        <v>20</v>
      </c>
      <c r="B182">
        <v>295</v>
      </c>
      <c r="D182" s="4" t="s">
        <v>14</v>
      </c>
      <c r="E182">
        <v>54</v>
      </c>
    </row>
    <row r="183" spans="1:5" x14ac:dyDescent="0.3">
      <c r="A183" s="5" t="s">
        <v>20</v>
      </c>
      <c r="B183">
        <v>142</v>
      </c>
      <c r="D183" s="4" t="s">
        <v>14</v>
      </c>
      <c r="E183">
        <v>120</v>
      </c>
    </row>
    <row r="184" spans="1:5" x14ac:dyDescent="0.3">
      <c r="A184" s="5" t="s">
        <v>20</v>
      </c>
      <c r="B184">
        <v>85</v>
      </c>
      <c r="D184" s="4" t="s">
        <v>14</v>
      </c>
      <c r="E184">
        <v>579</v>
      </c>
    </row>
    <row r="185" spans="1:5" x14ac:dyDescent="0.3">
      <c r="A185" s="5" t="s">
        <v>20</v>
      </c>
      <c r="B185">
        <v>659</v>
      </c>
      <c r="D185" s="4" t="s">
        <v>14</v>
      </c>
      <c r="E185">
        <v>2072</v>
      </c>
    </row>
    <row r="186" spans="1:5" x14ac:dyDescent="0.3">
      <c r="A186" s="5" t="s">
        <v>20</v>
      </c>
      <c r="B186">
        <v>121</v>
      </c>
      <c r="D186" s="4" t="s">
        <v>14</v>
      </c>
      <c r="E186">
        <v>0</v>
      </c>
    </row>
    <row r="187" spans="1:5" x14ac:dyDescent="0.3">
      <c r="A187" s="5" t="s">
        <v>20</v>
      </c>
      <c r="B187">
        <v>3742</v>
      </c>
      <c r="D187" s="4" t="s">
        <v>14</v>
      </c>
      <c r="E187">
        <v>1796</v>
      </c>
    </row>
    <row r="188" spans="1:5" x14ac:dyDescent="0.3">
      <c r="A188" s="5" t="s">
        <v>20</v>
      </c>
      <c r="B188">
        <v>223</v>
      </c>
      <c r="D188" s="4" t="s">
        <v>14</v>
      </c>
      <c r="E188">
        <v>62</v>
      </c>
    </row>
    <row r="189" spans="1:5" x14ac:dyDescent="0.3">
      <c r="A189" s="5" t="s">
        <v>20</v>
      </c>
      <c r="B189">
        <v>133</v>
      </c>
      <c r="D189" s="4" t="s">
        <v>14</v>
      </c>
      <c r="E189">
        <v>347</v>
      </c>
    </row>
    <row r="190" spans="1:5" x14ac:dyDescent="0.3">
      <c r="A190" s="5" t="s">
        <v>20</v>
      </c>
      <c r="B190">
        <v>5168</v>
      </c>
      <c r="D190" s="4" t="s">
        <v>14</v>
      </c>
      <c r="E190">
        <v>19</v>
      </c>
    </row>
    <row r="191" spans="1:5" x14ac:dyDescent="0.3">
      <c r="A191" s="5" t="s">
        <v>20</v>
      </c>
      <c r="B191">
        <v>307</v>
      </c>
      <c r="D191" s="4" t="s">
        <v>14</v>
      </c>
      <c r="E191">
        <v>1258</v>
      </c>
    </row>
    <row r="192" spans="1:5" x14ac:dyDescent="0.3">
      <c r="A192" s="5" t="s">
        <v>20</v>
      </c>
      <c r="B192">
        <v>2441</v>
      </c>
      <c r="D192" s="4" t="s">
        <v>14</v>
      </c>
      <c r="E192">
        <v>362</v>
      </c>
    </row>
    <row r="193" spans="1:5" x14ac:dyDescent="0.3">
      <c r="A193" s="5" t="s">
        <v>20</v>
      </c>
      <c r="B193">
        <v>1385</v>
      </c>
      <c r="D193" s="4" t="s">
        <v>14</v>
      </c>
      <c r="E193">
        <v>133</v>
      </c>
    </row>
    <row r="194" spans="1:5" x14ac:dyDescent="0.3">
      <c r="A194" s="5" t="s">
        <v>20</v>
      </c>
      <c r="B194">
        <v>190</v>
      </c>
      <c r="D194" s="4" t="s">
        <v>14</v>
      </c>
      <c r="E194">
        <v>846</v>
      </c>
    </row>
    <row r="195" spans="1:5" x14ac:dyDescent="0.3">
      <c r="A195" s="5" t="s">
        <v>20</v>
      </c>
      <c r="B195">
        <v>470</v>
      </c>
      <c r="D195" s="4" t="s">
        <v>14</v>
      </c>
      <c r="E195">
        <v>10</v>
      </c>
    </row>
    <row r="196" spans="1:5" x14ac:dyDescent="0.3">
      <c r="A196" s="5" t="s">
        <v>20</v>
      </c>
      <c r="B196">
        <v>253</v>
      </c>
      <c r="D196" s="4" t="s">
        <v>14</v>
      </c>
      <c r="E196">
        <v>191</v>
      </c>
    </row>
    <row r="197" spans="1:5" x14ac:dyDescent="0.3">
      <c r="A197" s="5" t="s">
        <v>20</v>
      </c>
      <c r="B197">
        <v>1113</v>
      </c>
      <c r="D197" s="4" t="s">
        <v>14</v>
      </c>
      <c r="E197">
        <v>1979</v>
      </c>
    </row>
    <row r="198" spans="1:5" x14ac:dyDescent="0.3">
      <c r="A198" s="5" t="s">
        <v>20</v>
      </c>
      <c r="B198">
        <v>2283</v>
      </c>
      <c r="D198" s="4" t="s">
        <v>14</v>
      </c>
      <c r="E198">
        <v>63</v>
      </c>
    </row>
    <row r="199" spans="1:5" x14ac:dyDescent="0.3">
      <c r="A199" s="5" t="s">
        <v>20</v>
      </c>
      <c r="B199">
        <v>1095</v>
      </c>
      <c r="D199" s="4" t="s">
        <v>14</v>
      </c>
      <c r="E199">
        <v>6080</v>
      </c>
    </row>
    <row r="200" spans="1:5" x14ac:dyDescent="0.3">
      <c r="A200" s="5" t="s">
        <v>20</v>
      </c>
      <c r="B200">
        <v>1690</v>
      </c>
      <c r="D200" s="4" t="s">
        <v>14</v>
      </c>
      <c r="E200">
        <v>80</v>
      </c>
    </row>
    <row r="201" spans="1:5" x14ac:dyDescent="0.3">
      <c r="A201" s="5" t="s">
        <v>20</v>
      </c>
      <c r="B201">
        <v>191</v>
      </c>
      <c r="D201" s="4" t="s">
        <v>14</v>
      </c>
      <c r="E201">
        <v>9</v>
      </c>
    </row>
    <row r="202" spans="1:5" x14ac:dyDescent="0.3">
      <c r="A202" s="5" t="s">
        <v>20</v>
      </c>
      <c r="B202">
        <v>2013</v>
      </c>
      <c r="D202" s="4" t="s">
        <v>14</v>
      </c>
      <c r="E202">
        <v>1784</v>
      </c>
    </row>
    <row r="203" spans="1:5" x14ac:dyDescent="0.3">
      <c r="A203" s="5" t="s">
        <v>20</v>
      </c>
      <c r="B203">
        <v>1703</v>
      </c>
      <c r="D203" s="4" t="s">
        <v>14</v>
      </c>
      <c r="E203">
        <v>243</v>
      </c>
    </row>
    <row r="204" spans="1:5" x14ac:dyDescent="0.3">
      <c r="A204" s="5" t="s">
        <v>20</v>
      </c>
      <c r="B204">
        <v>80</v>
      </c>
      <c r="D204" s="4" t="s">
        <v>14</v>
      </c>
      <c r="E204">
        <v>1296</v>
      </c>
    </row>
    <row r="205" spans="1:5" x14ac:dyDescent="0.3">
      <c r="A205" s="5" t="s">
        <v>20</v>
      </c>
      <c r="B205">
        <v>41</v>
      </c>
      <c r="D205" s="4" t="s">
        <v>14</v>
      </c>
      <c r="E205">
        <v>77</v>
      </c>
    </row>
    <row r="206" spans="1:5" x14ac:dyDescent="0.3">
      <c r="A206" s="5" t="s">
        <v>20</v>
      </c>
      <c r="B206">
        <v>187</v>
      </c>
      <c r="D206" s="4" t="s">
        <v>14</v>
      </c>
      <c r="E206">
        <v>395</v>
      </c>
    </row>
    <row r="207" spans="1:5" x14ac:dyDescent="0.3">
      <c r="A207" s="5" t="s">
        <v>20</v>
      </c>
      <c r="B207">
        <v>2875</v>
      </c>
      <c r="D207" s="4" t="s">
        <v>14</v>
      </c>
      <c r="E207">
        <v>49</v>
      </c>
    </row>
    <row r="208" spans="1:5" x14ac:dyDescent="0.3">
      <c r="A208" s="5" t="s">
        <v>20</v>
      </c>
      <c r="B208">
        <v>88</v>
      </c>
      <c r="D208" s="4" t="s">
        <v>14</v>
      </c>
      <c r="E208">
        <v>180</v>
      </c>
    </row>
    <row r="209" spans="1:5" x14ac:dyDescent="0.3">
      <c r="A209" s="5" t="s">
        <v>20</v>
      </c>
      <c r="B209">
        <v>191</v>
      </c>
      <c r="D209" s="4" t="s">
        <v>14</v>
      </c>
      <c r="E209">
        <v>2690</v>
      </c>
    </row>
    <row r="210" spans="1:5" x14ac:dyDescent="0.3">
      <c r="A210" s="5" t="s">
        <v>20</v>
      </c>
      <c r="B210">
        <v>139</v>
      </c>
      <c r="D210" s="4" t="s">
        <v>14</v>
      </c>
      <c r="E210">
        <v>2779</v>
      </c>
    </row>
    <row r="211" spans="1:5" x14ac:dyDescent="0.3">
      <c r="A211" s="5" t="s">
        <v>20</v>
      </c>
      <c r="B211">
        <v>186</v>
      </c>
      <c r="D211" s="4" t="s">
        <v>14</v>
      </c>
      <c r="E211">
        <v>92</v>
      </c>
    </row>
    <row r="212" spans="1:5" x14ac:dyDescent="0.3">
      <c r="A212" s="5" t="s">
        <v>20</v>
      </c>
      <c r="B212">
        <v>112</v>
      </c>
      <c r="D212" s="4" t="s">
        <v>14</v>
      </c>
      <c r="E212">
        <v>1028</v>
      </c>
    </row>
    <row r="213" spans="1:5" x14ac:dyDescent="0.3">
      <c r="A213" s="5" t="s">
        <v>20</v>
      </c>
      <c r="B213">
        <v>101</v>
      </c>
      <c r="D213" s="4" t="s">
        <v>14</v>
      </c>
      <c r="E213">
        <v>26</v>
      </c>
    </row>
    <row r="214" spans="1:5" x14ac:dyDescent="0.3">
      <c r="A214" s="5" t="s">
        <v>20</v>
      </c>
      <c r="B214">
        <v>206</v>
      </c>
      <c r="D214" s="4" t="s">
        <v>14</v>
      </c>
      <c r="E214">
        <v>1790</v>
      </c>
    </row>
    <row r="215" spans="1:5" x14ac:dyDescent="0.3">
      <c r="A215" s="5" t="s">
        <v>20</v>
      </c>
      <c r="B215">
        <v>154</v>
      </c>
      <c r="D215" s="4" t="s">
        <v>14</v>
      </c>
      <c r="E215">
        <v>37</v>
      </c>
    </row>
    <row r="216" spans="1:5" x14ac:dyDescent="0.3">
      <c r="A216" s="5" t="s">
        <v>20</v>
      </c>
      <c r="B216">
        <v>5966</v>
      </c>
      <c r="D216" s="4" t="s">
        <v>14</v>
      </c>
      <c r="E216">
        <v>35</v>
      </c>
    </row>
    <row r="217" spans="1:5" x14ac:dyDescent="0.3">
      <c r="A217" s="5" t="s">
        <v>20</v>
      </c>
      <c r="B217">
        <v>169</v>
      </c>
      <c r="D217" s="4" t="s">
        <v>14</v>
      </c>
      <c r="E217">
        <v>558</v>
      </c>
    </row>
    <row r="218" spans="1:5" x14ac:dyDescent="0.3">
      <c r="A218" s="5" t="s">
        <v>20</v>
      </c>
      <c r="B218">
        <v>2106</v>
      </c>
      <c r="D218" s="4" t="s">
        <v>14</v>
      </c>
      <c r="E218">
        <v>64</v>
      </c>
    </row>
    <row r="219" spans="1:5" x14ac:dyDescent="0.3">
      <c r="A219" s="5" t="s">
        <v>20</v>
      </c>
      <c r="B219">
        <v>131</v>
      </c>
      <c r="D219" s="4" t="s">
        <v>14</v>
      </c>
      <c r="E219">
        <v>245</v>
      </c>
    </row>
    <row r="220" spans="1:5" x14ac:dyDescent="0.3">
      <c r="A220" s="5" t="s">
        <v>20</v>
      </c>
      <c r="B220">
        <v>84</v>
      </c>
      <c r="D220" s="4" t="s">
        <v>14</v>
      </c>
      <c r="E220">
        <v>71</v>
      </c>
    </row>
    <row r="221" spans="1:5" x14ac:dyDescent="0.3">
      <c r="A221" s="5" t="s">
        <v>20</v>
      </c>
      <c r="B221">
        <v>155</v>
      </c>
      <c r="D221" s="4" t="s">
        <v>14</v>
      </c>
      <c r="E221">
        <v>42</v>
      </c>
    </row>
    <row r="222" spans="1:5" x14ac:dyDescent="0.3">
      <c r="A222" s="5" t="s">
        <v>20</v>
      </c>
      <c r="B222">
        <v>189</v>
      </c>
      <c r="D222" s="4" t="s">
        <v>14</v>
      </c>
      <c r="E222">
        <v>156</v>
      </c>
    </row>
    <row r="223" spans="1:5" x14ac:dyDescent="0.3">
      <c r="A223" s="5" t="s">
        <v>20</v>
      </c>
      <c r="B223">
        <v>4799</v>
      </c>
      <c r="D223" s="4" t="s">
        <v>14</v>
      </c>
      <c r="E223">
        <v>1368</v>
      </c>
    </row>
    <row r="224" spans="1:5" x14ac:dyDescent="0.3">
      <c r="A224" s="5" t="s">
        <v>20</v>
      </c>
      <c r="B224">
        <v>1137</v>
      </c>
      <c r="D224" s="4" t="s">
        <v>14</v>
      </c>
      <c r="E224">
        <v>102</v>
      </c>
    </row>
    <row r="225" spans="1:5" x14ac:dyDescent="0.3">
      <c r="A225" s="5" t="s">
        <v>20</v>
      </c>
      <c r="B225">
        <v>1152</v>
      </c>
      <c r="D225" s="4" t="s">
        <v>14</v>
      </c>
      <c r="E225">
        <v>86</v>
      </c>
    </row>
    <row r="226" spans="1:5" x14ac:dyDescent="0.3">
      <c r="A226" s="5" t="s">
        <v>20</v>
      </c>
      <c r="B226">
        <v>50</v>
      </c>
      <c r="D226" s="4" t="s">
        <v>14</v>
      </c>
      <c r="E226">
        <v>253</v>
      </c>
    </row>
    <row r="227" spans="1:5" x14ac:dyDescent="0.3">
      <c r="A227" s="5" t="s">
        <v>20</v>
      </c>
      <c r="B227">
        <v>3059</v>
      </c>
      <c r="D227" s="4" t="s">
        <v>14</v>
      </c>
      <c r="E227">
        <v>157</v>
      </c>
    </row>
    <row r="228" spans="1:5" x14ac:dyDescent="0.3">
      <c r="A228" s="5" t="s">
        <v>20</v>
      </c>
      <c r="B228">
        <v>34</v>
      </c>
      <c r="D228" s="4" t="s">
        <v>14</v>
      </c>
      <c r="E228">
        <v>183</v>
      </c>
    </row>
    <row r="229" spans="1:5" x14ac:dyDescent="0.3">
      <c r="A229" s="5" t="s">
        <v>20</v>
      </c>
      <c r="B229">
        <v>220</v>
      </c>
      <c r="D229" s="4" t="s">
        <v>14</v>
      </c>
      <c r="E229">
        <v>82</v>
      </c>
    </row>
    <row r="230" spans="1:5" x14ac:dyDescent="0.3">
      <c r="A230" s="5" t="s">
        <v>20</v>
      </c>
      <c r="B230">
        <v>1604</v>
      </c>
      <c r="D230" s="4" t="s">
        <v>14</v>
      </c>
      <c r="E230">
        <v>1</v>
      </c>
    </row>
    <row r="231" spans="1:5" x14ac:dyDescent="0.3">
      <c r="A231" s="5" t="s">
        <v>20</v>
      </c>
      <c r="B231">
        <v>454</v>
      </c>
      <c r="D231" s="4" t="s">
        <v>14</v>
      </c>
      <c r="E231">
        <v>1198</v>
      </c>
    </row>
    <row r="232" spans="1:5" x14ac:dyDescent="0.3">
      <c r="A232" s="5" t="s">
        <v>20</v>
      </c>
      <c r="B232">
        <v>123</v>
      </c>
      <c r="D232" s="4" t="s">
        <v>14</v>
      </c>
      <c r="E232">
        <v>648</v>
      </c>
    </row>
    <row r="233" spans="1:5" x14ac:dyDescent="0.3">
      <c r="A233" s="5" t="s">
        <v>20</v>
      </c>
      <c r="B233">
        <v>299</v>
      </c>
      <c r="D233" s="4" t="s">
        <v>14</v>
      </c>
      <c r="E233">
        <v>64</v>
      </c>
    </row>
    <row r="234" spans="1:5" x14ac:dyDescent="0.3">
      <c r="A234" s="5" t="s">
        <v>20</v>
      </c>
      <c r="B234">
        <v>2237</v>
      </c>
      <c r="D234" s="4" t="s">
        <v>14</v>
      </c>
      <c r="E234">
        <v>62</v>
      </c>
    </row>
    <row r="235" spans="1:5" x14ac:dyDescent="0.3">
      <c r="A235" s="5" t="s">
        <v>20</v>
      </c>
      <c r="B235">
        <v>645</v>
      </c>
      <c r="D235" s="4" t="s">
        <v>14</v>
      </c>
      <c r="E235">
        <v>750</v>
      </c>
    </row>
    <row r="236" spans="1:5" x14ac:dyDescent="0.3">
      <c r="A236" s="5" t="s">
        <v>20</v>
      </c>
      <c r="B236">
        <v>484</v>
      </c>
      <c r="D236" s="4" t="s">
        <v>14</v>
      </c>
      <c r="E236">
        <v>105</v>
      </c>
    </row>
    <row r="237" spans="1:5" x14ac:dyDescent="0.3">
      <c r="A237" s="5" t="s">
        <v>20</v>
      </c>
      <c r="B237">
        <v>154</v>
      </c>
      <c r="D237" s="4" t="s">
        <v>14</v>
      </c>
      <c r="E237">
        <v>2604</v>
      </c>
    </row>
    <row r="238" spans="1:5" x14ac:dyDescent="0.3">
      <c r="A238" s="5" t="s">
        <v>20</v>
      </c>
      <c r="B238">
        <v>82</v>
      </c>
      <c r="D238" s="4" t="s">
        <v>14</v>
      </c>
      <c r="E238">
        <v>65</v>
      </c>
    </row>
    <row r="239" spans="1:5" x14ac:dyDescent="0.3">
      <c r="A239" s="5" t="s">
        <v>20</v>
      </c>
      <c r="B239">
        <v>134</v>
      </c>
      <c r="D239" s="4" t="s">
        <v>14</v>
      </c>
      <c r="E239">
        <v>94</v>
      </c>
    </row>
    <row r="240" spans="1:5" x14ac:dyDescent="0.3">
      <c r="A240" s="5" t="s">
        <v>20</v>
      </c>
      <c r="B240">
        <v>5203</v>
      </c>
      <c r="D240" s="4" t="s">
        <v>14</v>
      </c>
      <c r="E240">
        <v>257</v>
      </c>
    </row>
    <row r="241" spans="1:5" x14ac:dyDescent="0.3">
      <c r="A241" s="5" t="s">
        <v>20</v>
      </c>
      <c r="B241">
        <v>94</v>
      </c>
      <c r="D241" s="4" t="s">
        <v>14</v>
      </c>
      <c r="E241">
        <v>2928</v>
      </c>
    </row>
    <row r="242" spans="1:5" x14ac:dyDescent="0.3">
      <c r="A242" s="5" t="s">
        <v>20</v>
      </c>
      <c r="B242">
        <v>205</v>
      </c>
      <c r="D242" s="4" t="s">
        <v>14</v>
      </c>
      <c r="E242">
        <v>4697</v>
      </c>
    </row>
    <row r="243" spans="1:5" x14ac:dyDescent="0.3">
      <c r="A243" s="5" t="s">
        <v>20</v>
      </c>
      <c r="B243">
        <v>92</v>
      </c>
      <c r="D243" s="4" t="s">
        <v>14</v>
      </c>
      <c r="E243">
        <v>2915</v>
      </c>
    </row>
    <row r="244" spans="1:5" x14ac:dyDescent="0.3">
      <c r="A244" s="5" t="s">
        <v>20</v>
      </c>
      <c r="B244">
        <v>219</v>
      </c>
      <c r="D244" s="4" t="s">
        <v>14</v>
      </c>
      <c r="E244">
        <v>18</v>
      </c>
    </row>
    <row r="245" spans="1:5" x14ac:dyDescent="0.3">
      <c r="A245" s="5" t="s">
        <v>20</v>
      </c>
      <c r="B245">
        <v>2526</v>
      </c>
      <c r="D245" s="4" t="s">
        <v>14</v>
      </c>
      <c r="E245">
        <v>602</v>
      </c>
    </row>
    <row r="246" spans="1:5" x14ac:dyDescent="0.3">
      <c r="A246" s="5" t="s">
        <v>20</v>
      </c>
      <c r="B246">
        <v>94</v>
      </c>
      <c r="D246" s="4" t="s">
        <v>14</v>
      </c>
      <c r="E246">
        <v>1</v>
      </c>
    </row>
    <row r="247" spans="1:5" x14ac:dyDescent="0.3">
      <c r="A247" s="5" t="s">
        <v>20</v>
      </c>
      <c r="B247">
        <v>1713</v>
      </c>
      <c r="D247" s="4" t="s">
        <v>14</v>
      </c>
      <c r="E247">
        <v>3868</v>
      </c>
    </row>
    <row r="248" spans="1:5" x14ac:dyDescent="0.3">
      <c r="A248" s="5" t="s">
        <v>20</v>
      </c>
      <c r="B248">
        <v>249</v>
      </c>
      <c r="D248" s="4" t="s">
        <v>14</v>
      </c>
      <c r="E248">
        <v>504</v>
      </c>
    </row>
    <row r="249" spans="1:5" x14ac:dyDescent="0.3">
      <c r="A249" s="5" t="s">
        <v>20</v>
      </c>
      <c r="B249">
        <v>192</v>
      </c>
      <c r="D249" s="4" t="s">
        <v>14</v>
      </c>
      <c r="E249">
        <v>14</v>
      </c>
    </row>
    <row r="250" spans="1:5" x14ac:dyDescent="0.3">
      <c r="A250" s="5" t="s">
        <v>20</v>
      </c>
      <c r="B250">
        <v>247</v>
      </c>
      <c r="D250" s="4" t="s">
        <v>14</v>
      </c>
      <c r="E250">
        <v>750</v>
      </c>
    </row>
    <row r="251" spans="1:5" x14ac:dyDescent="0.3">
      <c r="A251" s="5" t="s">
        <v>20</v>
      </c>
      <c r="B251">
        <v>2293</v>
      </c>
      <c r="D251" s="4" t="s">
        <v>14</v>
      </c>
      <c r="E251">
        <v>77</v>
      </c>
    </row>
    <row r="252" spans="1:5" x14ac:dyDescent="0.3">
      <c r="A252" s="5" t="s">
        <v>20</v>
      </c>
      <c r="B252">
        <v>3131</v>
      </c>
      <c r="D252" s="4" t="s">
        <v>14</v>
      </c>
      <c r="E252">
        <v>752</v>
      </c>
    </row>
    <row r="253" spans="1:5" x14ac:dyDescent="0.3">
      <c r="A253" s="5" t="s">
        <v>20</v>
      </c>
      <c r="B253">
        <v>143</v>
      </c>
      <c r="D253" s="4" t="s">
        <v>14</v>
      </c>
      <c r="E253">
        <v>131</v>
      </c>
    </row>
    <row r="254" spans="1:5" x14ac:dyDescent="0.3">
      <c r="A254" s="5" t="s">
        <v>20</v>
      </c>
      <c r="B254">
        <v>296</v>
      </c>
      <c r="D254" s="4" t="s">
        <v>14</v>
      </c>
      <c r="E254">
        <v>87</v>
      </c>
    </row>
    <row r="255" spans="1:5" x14ac:dyDescent="0.3">
      <c r="A255" s="5" t="s">
        <v>20</v>
      </c>
      <c r="B255">
        <v>170</v>
      </c>
      <c r="D255" s="4" t="s">
        <v>14</v>
      </c>
      <c r="E255">
        <v>1063</v>
      </c>
    </row>
    <row r="256" spans="1:5" x14ac:dyDescent="0.3">
      <c r="A256" s="5" t="s">
        <v>20</v>
      </c>
      <c r="B256">
        <v>86</v>
      </c>
      <c r="D256" s="4" t="s">
        <v>14</v>
      </c>
      <c r="E256">
        <v>76</v>
      </c>
    </row>
    <row r="257" spans="1:5" x14ac:dyDescent="0.3">
      <c r="A257" s="5" t="s">
        <v>20</v>
      </c>
      <c r="B257">
        <v>6286</v>
      </c>
      <c r="D257" s="4" t="s">
        <v>14</v>
      </c>
      <c r="E257">
        <v>4428</v>
      </c>
    </row>
    <row r="258" spans="1:5" x14ac:dyDescent="0.3">
      <c r="A258" s="5" t="s">
        <v>20</v>
      </c>
      <c r="B258">
        <v>3727</v>
      </c>
      <c r="D258" s="4" t="s">
        <v>14</v>
      </c>
      <c r="E258">
        <v>58</v>
      </c>
    </row>
    <row r="259" spans="1:5" x14ac:dyDescent="0.3">
      <c r="A259" s="5" t="s">
        <v>20</v>
      </c>
      <c r="B259">
        <v>1605</v>
      </c>
      <c r="D259" s="4" t="s">
        <v>14</v>
      </c>
      <c r="E259">
        <v>111</v>
      </c>
    </row>
    <row r="260" spans="1:5" x14ac:dyDescent="0.3">
      <c r="A260" s="5" t="s">
        <v>20</v>
      </c>
      <c r="B260">
        <v>2120</v>
      </c>
      <c r="D260" s="4" t="s">
        <v>14</v>
      </c>
      <c r="E260">
        <v>2955</v>
      </c>
    </row>
    <row r="261" spans="1:5" x14ac:dyDescent="0.3">
      <c r="A261" s="5" t="s">
        <v>20</v>
      </c>
      <c r="B261">
        <v>50</v>
      </c>
      <c r="D261" s="4" t="s">
        <v>14</v>
      </c>
      <c r="E261">
        <v>1657</v>
      </c>
    </row>
    <row r="262" spans="1:5" x14ac:dyDescent="0.3">
      <c r="A262" s="5" t="s">
        <v>20</v>
      </c>
      <c r="B262">
        <v>2080</v>
      </c>
      <c r="D262" s="4" t="s">
        <v>14</v>
      </c>
      <c r="E262">
        <v>926</v>
      </c>
    </row>
    <row r="263" spans="1:5" x14ac:dyDescent="0.3">
      <c r="A263" s="5" t="s">
        <v>20</v>
      </c>
      <c r="B263">
        <v>2105</v>
      </c>
      <c r="D263" s="4" t="s">
        <v>14</v>
      </c>
      <c r="E263">
        <v>77</v>
      </c>
    </row>
    <row r="264" spans="1:5" x14ac:dyDescent="0.3">
      <c r="A264" s="5" t="s">
        <v>20</v>
      </c>
      <c r="B264">
        <v>2436</v>
      </c>
      <c r="D264" s="4" t="s">
        <v>14</v>
      </c>
      <c r="E264">
        <v>1748</v>
      </c>
    </row>
    <row r="265" spans="1:5" x14ac:dyDescent="0.3">
      <c r="A265" s="5" t="s">
        <v>20</v>
      </c>
      <c r="B265">
        <v>80</v>
      </c>
      <c r="D265" s="4" t="s">
        <v>14</v>
      </c>
      <c r="E265">
        <v>79</v>
      </c>
    </row>
    <row r="266" spans="1:5" x14ac:dyDescent="0.3">
      <c r="A266" s="5" t="s">
        <v>20</v>
      </c>
      <c r="B266">
        <v>42</v>
      </c>
      <c r="D266" s="4" t="s">
        <v>14</v>
      </c>
      <c r="E266">
        <v>889</v>
      </c>
    </row>
    <row r="267" spans="1:5" x14ac:dyDescent="0.3">
      <c r="A267" s="5" t="s">
        <v>20</v>
      </c>
      <c r="B267">
        <v>139</v>
      </c>
      <c r="D267" s="4" t="s">
        <v>14</v>
      </c>
      <c r="E267">
        <v>56</v>
      </c>
    </row>
    <row r="268" spans="1:5" x14ac:dyDescent="0.3">
      <c r="A268" s="5" t="s">
        <v>20</v>
      </c>
      <c r="B268">
        <v>159</v>
      </c>
      <c r="D268" s="4" t="s">
        <v>14</v>
      </c>
      <c r="E268">
        <v>1</v>
      </c>
    </row>
    <row r="269" spans="1:5" x14ac:dyDescent="0.3">
      <c r="A269" s="5" t="s">
        <v>20</v>
      </c>
      <c r="B269">
        <v>381</v>
      </c>
      <c r="D269" s="4" t="s">
        <v>14</v>
      </c>
      <c r="E269">
        <v>83</v>
      </c>
    </row>
    <row r="270" spans="1:5" x14ac:dyDescent="0.3">
      <c r="A270" s="5" t="s">
        <v>20</v>
      </c>
      <c r="B270">
        <v>194</v>
      </c>
      <c r="D270" s="4" t="s">
        <v>14</v>
      </c>
      <c r="E270">
        <v>2025</v>
      </c>
    </row>
    <row r="271" spans="1:5" x14ac:dyDescent="0.3">
      <c r="A271" s="5" t="s">
        <v>20</v>
      </c>
      <c r="B271">
        <v>106</v>
      </c>
      <c r="D271" s="4" t="s">
        <v>14</v>
      </c>
      <c r="E271">
        <v>14</v>
      </c>
    </row>
    <row r="272" spans="1:5" x14ac:dyDescent="0.3">
      <c r="A272" s="5" t="s">
        <v>20</v>
      </c>
      <c r="B272">
        <v>142</v>
      </c>
      <c r="D272" s="4" t="s">
        <v>14</v>
      </c>
      <c r="E272">
        <v>656</v>
      </c>
    </row>
    <row r="273" spans="1:5" x14ac:dyDescent="0.3">
      <c r="A273" s="5" t="s">
        <v>20</v>
      </c>
      <c r="B273">
        <v>211</v>
      </c>
      <c r="D273" s="4" t="s">
        <v>14</v>
      </c>
      <c r="E273">
        <v>1596</v>
      </c>
    </row>
    <row r="274" spans="1:5" x14ac:dyDescent="0.3">
      <c r="A274" s="5" t="s">
        <v>20</v>
      </c>
      <c r="B274">
        <v>2756</v>
      </c>
      <c r="D274" s="4" t="s">
        <v>14</v>
      </c>
      <c r="E274">
        <v>10</v>
      </c>
    </row>
    <row r="275" spans="1:5" x14ac:dyDescent="0.3">
      <c r="A275" s="5" t="s">
        <v>20</v>
      </c>
      <c r="B275">
        <v>173</v>
      </c>
      <c r="D275" s="4" t="s">
        <v>14</v>
      </c>
      <c r="E275">
        <v>1121</v>
      </c>
    </row>
    <row r="276" spans="1:5" x14ac:dyDescent="0.3">
      <c r="A276" s="5" t="s">
        <v>20</v>
      </c>
      <c r="B276">
        <v>87</v>
      </c>
      <c r="D276" s="4" t="s">
        <v>14</v>
      </c>
      <c r="E276">
        <v>15</v>
      </c>
    </row>
    <row r="277" spans="1:5" x14ac:dyDescent="0.3">
      <c r="A277" s="5" t="s">
        <v>20</v>
      </c>
      <c r="B277">
        <v>1572</v>
      </c>
      <c r="D277" s="4" t="s">
        <v>14</v>
      </c>
      <c r="E277">
        <v>191</v>
      </c>
    </row>
    <row r="278" spans="1:5" x14ac:dyDescent="0.3">
      <c r="A278" s="5" t="s">
        <v>20</v>
      </c>
      <c r="B278">
        <v>2346</v>
      </c>
      <c r="D278" s="4" t="s">
        <v>14</v>
      </c>
      <c r="E278">
        <v>16</v>
      </c>
    </row>
    <row r="279" spans="1:5" x14ac:dyDescent="0.3">
      <c r="A279" s="5" t="s">
        <v>20</v>
      </c>
      <c r="B279">
        <v>115</v>
      </c>
      <c r="D279" s="4" t="s">
        <v>14</v>
      </c>
      <c r="E279">
        <v>17</v>
      </c>
    </row>
    <row r="280" spans="1:5" x14ac:dyDescent="0.3">
      <c r="A280" s="5" t="s">
        <v>20</v>
      </c>
      <c r="B280">
        <v>85</v>
      </c>
      <c r="D280" s="4" t="s">
        <v>14</v>
      </c>
      <c r="E280">
        <v>34</v>
      </c>
    </row>
    <row r="281" spans="1:5" x14ac:dyDescent="0.3">
      <c r="A281" s="5" t="s">
        <v>20</v>
      </c>
      <c r="B281">
        <v>144</v>
      </c>
      <c r="D281" s="4" t="s">
        <v>14</v>
      </c>
      <c r="E281">
        <v>1</v>
      </c>
    </row>
    <row r="282" spans="1:5" x14ac:dyDescent="0.3">
      <c r="A282" s="5" t="s">
        <v>20</v>
      </c>
      <c r="B282">
        <v>2443</v>
      </c>
      <c r="D282" s="4" t="s">
        <v>14</v>
      </c>
      <c r="E282">
        <v>1274</v>
      </c>
    </row>
    <row r="283" spans="1:5" x14ac:dyDescent="0.3">
      <c r="A283" s="5" t="s">
        <v>20</v>
      </c>
      <c r="B283">
        <v>64</v>
      </c>
      <c r="D283" s="4" t="s">
        <v>14</v>
      </c>
      <c r="E283">
        <v>210</v>
      </c>
    </row>
    <row r="284" spans="1:5" x14ac:dyDescent="0.3">
      <c r="A284" s="5" t="s">
        <v>20</v>
      </c>
      <c r="B284">
        <v>268</v>
      </c>
      <c r="D284" s="4" t="s">
        <v>14</v>
      </c>
      <c r="E284">
        <v>248</v>
      </c>
    </row>
    <row r="285" spans="1:5" x14ac:dyDescent="0.3">
      <c r="A285" s="5" t="s">
        <v>20</v>
      </c>
      <c r="B285">
        <v>195</v>
      </c>
      <c r="D285" s="4" t="s">
        <v>14</v>
      </c>
      <c r="E285">
        <v>513</v>
      </c>
    </row>
    <row r="286" spans="1:5" x14ac:dyDescent="0.3">
      <c r="A286" s="5" t="s">
        <v>20</v>
      </c>
      <c r="B286">
        <v>186</v>
      </c>
      <c r="D286" s="4" t="s">
        <v>14</v>
      </c>
      <c r="E286">
        <v>3410</v>
      </c>
    </row>
    <row r="287" spans="1:5" x14ac:dyDescent="0.3">
      <c r="A287" s="5" t="s">
        <v>20</v>
      </c>
      <c r="B287">
        <v>460</v>
      </c>
      <c r="D287" s="4" t="s">
        <v>14</v>
      </c>
      <c r="E287">
        <v>10</v>
      </c>
    </row>
    <row r="288" spans="1:5" x14ac:dyDescent="0.3">
      <c r="A288" s="5" t="s">
        <v>20</v>
      </c>
      <c r="B288">
        <v>2528</v>
      </c>
      <c r="D288" s="4" t="s">
        <v>14</v>
      </c>
      <c r="E288">
        <v>2201</v>
      </c>
    </row>
    <row r="289" spans="1:5" x14ac:dyDescent="0.3">
      <c r="A289" s="5" t="s">
        <v>20</v>
      </c>
      <c r="B289">
        <v>3657</v>
      </c>
      <c r="D289" s="4" t="s">
        <v>14</v>
      </c>
      <c r="E289">
        <v>676</v>
      </c>
    </row>
    <row r="290" spans="1:5" x14ac:dyDescent="0.3">
      <c r="A290" s="5" t="s">
        <v>20</v>
      </c>
      <c r="B290">
        <v>131</v>
      </c>
      <c r="D290" s="4" t="s">
        <v>14</v>
      </c>
      <c r="E290">
        <v>831</v>
      </c>
    </row>
    <row r="291" spans="1:5" x14ac:dyDescent="0.3">
      <c r="A291" s="5" t="s">
        <v>20</v>
      </c>
      <c r="B291">
        <v>239</v>
      </c>
      <c r="D291" s="4" t="s">
        <v>14</v>
      </c>
      <c r="E291">
        <v>859</v>
      </c>
    </row>
    <row r="292" spans="1:5" x14ac:dyDescent="0.3">
      <c r="A292" s="5" t="s">
        <v>20</v>
      </c>
      <c r="B292">
        <v>78</v>
      </c>
      <c r="D292" s="4" t="s">
        <v>14</v>
      </c>
      <c r="E292">
        <v>45</v>
      </c>
    </row>
    <row r="293" spans="1:5" x14ac:dyDescent="0.3">
      <c r="A293" s="5" t="s">
        <v>20</v>
      </c>
      <c r="B293">
        <v>1773</v>
      </c>
      <c r="D293" s="4" t="s">
        <v>14</v>
      </c>
      <c r="E293">
        <v>6</v>
      </c>
    </row>
    <row r="294" spans="1:5" x14ac:dyDescent="0.3">
      <c r="A294" s="5" t="s">
        <v>20</v>
      </c>
      <c r="B294">
        <v>32</v>
      </c>
      <c r="D294" s="4" t="s">
        <v>14</v>
      </c>
      <c r="E294">
        <v>7</v>
      </c>
    </row>
    <row r="295" spans="1:5" x14ac:dyDescent="0.3">
      <c r="A295" s="5" t="s">
        <v>20</v>
      </c>
      <c r="B295">
        <v>369</v>
      </c>
      <c r="D295" s="4" t="s">
        <v>14</v>
      </c>
      <c r="E295">
        <v>31</v>
      </c>
    </row>
    <row r="296" spans="1:5" x14ac:dyDescent="0.3">
      <c r="A296" s="5" t="s">
        <v>20</v>
      </c>
      <c r="B296">
        <v>89</v>
      </c>
      <c r="D296" s="4" t="s">
        <v>14</v>
      </c>
      <c r="E296">
        <v>78</v>
      </c>
    </row>
    <row r="297" spans="1:5" x14ac:dyDescent="0.3">
      <c r="A297" s="5" t="s">
        <v>20</v>
      </c>
      <c r="B297">
        <v>147</v>
      </c>
      <c r="D297" s="4" t="s">
        <v>14</v>
      </c>
      <c r="E297">
        <v>1225</v>
      </c>
    </row>
    <row r="298" spans="1:5" x14ac:dyDescent="0.3">
      <c r="A298" s="5" t="s">
        <v>20</v>
      </c>
      <c r="B298">
        <v>126</v>
      </c>
      <c r="D298" s="4" t="s">
        <v>14</v>
      </c>
      <c r="E298">
        <v>1</v>
      </c>
    </row>
    <row r="299" spans="1:5" x14ac:dyDescent="0.3">
      <c r="A299" s="5" t="s">
        <v>20</v>
      </c>
      <c r="B299">
        <v>2218</v>
      </c>
      <c r="D299" s="4" t="s">
        <v>14</v>
      </c>
      <c r="E299">
        <v>67</v>
      </c>
    </row>
    <row r="300" spans="1:5" x14ac:dyDescent="0.3">
      <c r="A300" s="5" t="s">
        <v>20</v>
      </c>
      <c r="B300">
        <v>202</v>
      </c>
      <c r="D300" s="4" t="s">
        <v>14</v>
      </c>
      <c r="E300">
        <v>19</v>
      </c>
    </row>
    <row r="301" spans="1:5" x14ac:dyDescent="0.3">
      <c r="A301" s="5" t="s">
        <v>20</v>
      </c>
      <c r="B301">
        <v>140</v>
      </c>
      <c r="D301" s="4" t="s">
        <v>14</v>
      </c>
      <c r="E301">
        <v>2108</v>
      </c>
    </row>
    <row r="302" spans="1:5" x14ac:dyDescent="0.3">
      <c r="A302" s="5" t="s">
        <v>20</v>
      </c>
      <c r="B302">
        <v>1052</v>
      </c>
      <c r="D302" s="4" t="s">
        <v>14</v>
      </c>
      <c r="E302">
        <v>679</v>
      </c>
    </row>
    <row r="303" spans="1:5" x14ac:dyDescent="0.3">
      <c r="A303" s="5" t="s">
        <v>20</v>
      </c>
      <c r="B303">
        <v>247</v>
      </c>
      <c r="D303" s="4" t="s">
        <v>14</v>
      </c>
      <c r="E303">
        <v>36</v>
      </c>
    </row>
    <row r="304" spans="1:5" x14ac:dyDescent="0.3">
      <c r="A304" s="5" t="s">
        <v>20</v>
      </c>
      <c r="B304">
        <v>84</v>
      </c>
      <c r="D304" s="4" t="s">
        <v>14</v>
      </c>
      <c r="E304">
        <v>47</v>
      </c>
    </row>
    <row r="305" spans="1:5" x14ac:dyDescent="0.3">
      <c r="A305" s="5" t="s">
        <v>20</v>
      </c>
      <c r="B305">
        <v>88</v>
      </c>
      <c r="D305" s="4" t="s">
        <v>14</v>
      </c>
      <c r="E305">
        <v>70</v>
      </c>
    </row>
    <row r="306" spans="1:5" x14ac:dyDescent="0.3">
      <c r="A306" s="5" t="s">
        <v>20</v>
      </c>
      <c r="B306">
        <v>156</v>
      </c>
      <c r="D306" s="4" t="s">
        <v>14</v>
      </c>
      <c r="E306">
        <v>154</v>
      </c>
    </row>
    <row r="307" spans="1:5" x14ac:dyDescent="0.3">
      <c r="A307" s="5" t="s">
        <v>20</v>
      </c>
      <c r="B307">
        <v>2985</v>
      </c>
      <c r="D307" s="4" t="s">
        <v>14</v>
      </c>
      <c r="E307">
        <v>22</v>
      </c>
    </row>
    <row r="308" spans="1:5" x14ac:dyDescent="0.3">
      <c r="A308" s="5" t="s">
        <v>20</v>
      </c>
      <c r="B308">
        <v>762</v>
      </c>
      <c r="D308" s="4" t="s">
        <v>14</v>
      </c>
      <c r="E308">
        <v>1758</v>
      </c>
    </row>
    <row r="309" spans="1:5" x14ac:dyDescent="0.3">
      <c r="A309" s="5" t="s">
        <v>20</v>
      </c>
      <c r="B309">
        <v>554</v>
      </c>
      <c r="D309" s="4" t="s">
        <v>14</v>
      </c>
      <c r="E309">
        <v>94</v>
      </c>
    </row>
    <row r="310" spans="1:5" x14ac:dyDescent="0.3">
      <c r="A310" s="5" t="s">
        <v>20</v>
      </c>
      <c r="B310">
        <v>135</v>
      </c>
      <c r="D310" s="4" t="s">
        <v>14</v>
      </c>
      <c r="E310">
        <v>33</v>
      </c>
    </row>
    <row r="311" spans="1:5" x14ac:dyDescent="0.3">
      <c r="A311" s="5" t="s">
        <v>20</v>
      </c>
      <c r="B311">
        <v>122</v>
      </c>
      <c r="D311" s="4" t="s">
        <v>14</v>
      </c>
      <c r="E311">
        <v>1</v>
      </c>
    </row>
    <row r="312" spans="1:5" x14ac:dyDescent="0.3">
      <c r="A312" s="5" t="s">
        <v>20</v>
      </c>
      <c r="B312">
        <v>221</v>
      </c>
      <c r="D312" s="4" t="s">
        <v>14</v>
      </c>
      <c r="E312">
        <v>31</v>
      </c>
    </row>
    <row r="313" spans="1:5" x14ac:dyDescent="0.3">
      <c r="A313" s="5" t="s">
        <v>20</v>
      </c>
      <c r="B313">
        <v>126</v>
      </c>
      <c r="D313" s="4" t="s">
        <v>14</v>
      </c>
      <c r="E313">
        <v>35</v>
      </c>
    </row>
    <row r="314" spans="1:5" x14ac:dyDescent="0.3">
      <c r="A314" s="5" t="s">
        <v>20</v>
      </c>
      <c r="B314">
        <v>1022</v>
      </c>
      <c r="D314" s="4" t="s">
        <v>14</v>
      </c>
      <c r="E314">
        <v>63</v>
      </c>
    </row>
    <row r="315" spans="1:5" x14ac:dyDescent="0.3">
      <c r="A315" s="5" t="s">
        <v>20</v>
      </c>
      <c r="B315">
        <v>3177</v>
      </c>
      <c r="D315" s="4" t="s">
        <v>14</v>
      </c>
      <c r="E315">
        <v>526</v>
      </c>
    </row>
    <row r="316" spans="1:5" x14ac:dyDescent="0.3">
      <c r="A316" s="5" t="s">
        <v>20</v>
      </c>
      <c r="B316">
        <v>198</v>
      </c>
      <c r="D316" s="4" t="s">
        <v>14</v>
      </c>
      <c r="E316">
        <v>121</v>
      </c>
    </row>
    <row r="317" spans="1:5" x14ac:dyDescent="0.3">
      <c r="A317" s="5" t="s">
        <v>20</v>
      </c>
      <c r="B317">
        <v>85</v>
      </c>
      <c r="D317" s="4" t="s">
        <v>14</v>
      </c>
      <c r="E317">
        <v>67</v>
      </c>
    </row>
    <row r="318" spans="1:5" x14ac:dyDescent="0.3">
      <c r="A318" s="5" t="s">
        <v>20</v>
      </c>
      <c r="B318">
        <v>3596</v>
      </c>
      <c r="D318" s="4" t="s">
        <v>14</v>
      </c>
      <c r="E318">
        <v>57</v>
      </c>
    </row>
    <row r="319" spans="1:5" x14ac:dyDescent="0.3">
      <c r="A319" s="5" t="s">
        <v>20</v>
      </c>
      <c r="B319">
        <v>244</v>
      </c>
      <c r="D319" s="4" t="s">
        <v>14</v>
      </c>
      <c r="E319">
        <v>1229</v>
      </c>
    </row>
    <row r="320" spans="1:5" x14ac:dyDescent="0.3">
      <c r="A320" s="5" t="s">
        <v>20</v>
      </c>
      <c r="B320">
        <v>5180</v>
      </c>
      <c r="D320" s="4" t="s">
        <v>14</v>
      </c>
      <c r="E320">
        <v>12</v>
      </c>
    </row>
    <row r="321" spans="1:5" x14ac:dyDescent="0.3">
      <c r="A321" s="5" t="s">
        <v>20</v>
      </c>
      <c r="B321">
        <v>589</v>
      </c>
      <c r="D321" s="4" t="s">
        <v>14</v>
      </c>
      <c r="E321">
        <v>452</v>
      </c>
    </row>
    <row r="322" spans="1:5" x14ac:dyDescent="0.3">
      <c r="A322" s="5" t="s">
        <v>20</v>
      </c>
      <c r="B322">
        <v>2725</v>
      </c>
      <c r="D322" s="4" t="s">
        <v>14</v>
      </c>
      <c r="E322">
        <v>1886</v>
      </c>
    </row>
    <row r="323" spans="1:5" x14ac:dyDescent="0.3">
      <c r="A323" s="5" t="s">
        <v>20</v>
      </c>
      <c r="B323">
        <v>300</v>
      </c>
      <c r="D323" s="4" t="s">
        <v>14</v>
      </c>
      <c r="E323">
        <v>1825</v>
      </c>
    </row>
    <row r="324" spans="1:5" x14ac:dyDescent="0.3">
      <c r="A324" s="5" t="s">
        <v>20</v>
      </c>
      <c r="B324">
        <v>144</v>
      </c>
      <c r="D324" s="4" t="s">
        <v>14</v>
      </c>
      <c r="E324">
        <v>31</v>
      </c>
    </row>
    <row r="325" spans="1:5" x14ac:dyDescent="0.3">
      <c r="A325" s="5" t="s">
        <v>20</v>
      </c>
      <c r="B325">
        <v>87</v>
      </c>
      <c r="D325" s="4" t="s">
        <v>14</v>
      </c>
      <c r="E325">
        <v>107</v>
      </c>
    </row>
    <row r="326" spans="1:5" x14ac:dyDescent="0.3">
      <c r="A326" s="5" t="s">
        <v>20</v>
      </c>
      <c r="B326">
        <v>3116</v>
      </c>
      <c r="D326" s="4" t="s">
        <v>14</v>
      </c>
      <c r="E326">
        <v>27</v>
      </c>
    </row>
    <row r="327" spans="1:5" x14ac:dyDescent="0.3">
      <c r="A327" s="5" t="s">
        <v>20</v>
      </c>
      <c r="B327">
        <v>909</v>
      </c>
      <c r="D327" s="4" t="s">
        <v>14</v>
      </c>
      <c r="E327">
        <v>1221</v>
      </c>
    </row>
    <row r="328" spans="1:5" x14ac:dyDescent="0.3">
      <c r="A328" s="5" t="s">
        <v>20</v>
      </c>
      <c r="B328">
        <v>1613</v>
      </c>
      <c r="D328" s="4" t="s">
        <v>14</v>
      </c>
      <c r="E328">
        <v>1</v>
      </c>
    </row>
    <row r="329" spans="1:5" x14ac:dyDescent="0.3">
      <c r="A329" s="5" t="s">
        <v>20</v>
      </c>
      <c r="B329">
        <v>136</v>
      </c>
      <c r="D329" s="4" t="s">
        <v>14</v>
      </c>
      <c r="E329">
        <v>16</v>
      </c>
    </row>
    <row r="330" spans="1:5" x14ac:dyDescent="0.3">
      <c r="A330" s="5" t="s">
        <v>20</v>
      </c>
      <c r="B330">
        <v>130</v>
      </c>
      <c r="D330" s="4" t="s">
        <v>14</v>
      </c>
      <c r="E330">
        <v>41</v>
      </c>
    </row>
    <row r="331" spans="1:5" x14ac:dyDescent="0.3">
      <c r="A331" s="5" t="s">
        <v>20</v>
      </c>
      <c r="B331">
        <v>102</v>
      </c>
      <c r="D331" s="4" t="s">
        <v>14</v>
      </c>
      <c r="E331">
        <v>523</v>
      </c>
    </row>
    <row r="332" spans="1:5" x14ac:dyDescent="0.3">
      <c r="A332" s="5" t="s">
        <v>20</v>
      </c>
      <c r="B332">
        <v>4006</v>
      </c>
      <c r="D332" s="4" t="s">
        <v>14</v>
      </c>
      <c r="E332">
        <v>141</v>
      </c>
    </row>
    <row r="333" spans="1:5" x14ac:dyDescent="0.3">
      <c r="A333" s="5" t="s">
        <v>20</v>
      </c>
      <c r="B333">
        <v>1629</v>
      </c>
      <c r="D333" s="4" t="s">
        <v>14</v>
      </c>
      <c r="E333">
        <v>52</v>
      </c>
    </row>
    <row r="334" spans="1:5" x14ac:dyDescent="0.3">
      <c r="A334" s="5" t="s">
        <v>20</v>
      </c>
      <c r="B334">
        <v>2188</v>
      </c>
      <c r="D334" s="4" t="s">
        <v>14</v>
      </c>
      <c r="E334">
        <v>225</v>
      </c>
    </row>
    <row r="335" spans="1:5" x14ac:dyDescent="0.3">
      <c r="A335" s="5" t="s">
        <v>20</v>
      </c>
      <c r="B335">
        <v>2409</v>
      </c>
      <c r="D335" s="4" t="s">
        <v>14</v>
      </c>
      <c r="E335">
        <v>38</v>
      </c>
    </row>
    <row r="336" spans="1:5" x14ac:dyDescent="0.3">
      <c r="A336" s="5" t="s">
        <v>20</v>
      </c>
      <c r="B336">
        <v>194</v>
      </c>
      <c r="D336" s="4" t="s">
        <v>14</v>
      </c>
      <c r="E336">
        <v>15</v>
      </c>
    </row>
    <row r="337" spans="1:5" x14ac:dyDescent="0.3">
      <c r="A337" s="5" t="s">
        <v>20</v>
      </c>
      <c r="B337">
        <v>1140</v>
      </c>
      <c r="D337" s="4" t="s">
        <v>14</v>
      </c>
      <c r="E337">
        <v>37</v>
      </c>
    </row>
    <row r="338" spans="1:5" x14ac:dyDescent="0.3">
      <c r="A338" s="5" t="s">
        <v>20</v>
      </c>
      <c r="B338">
        <v>102</v>
      </c>
      <c r="D338" s="4" t="s">
        <v>14</v>
      </c>
      <c r="E338">
        <v>112</v>
      </c>
    </row>
    <row r="339" spans="1:5" x14ac:dyDescent="0.3">
      <c r="A339" s="5" t="s">
        <v>20</v>
      </c>
      <c r="B339">
        <v>2857</v>
      </c>
      <c r="D339" s="4" t="s">
        <v>14</v>
      </c>
      <c r="E339">
        <v>21</v>
      </c>
    </row>
    <row r="340" spans="1:5" x14ac:dyDescent="0.3">
      <c r="A340" s="5" t="s">
        <v>20</v>
      </c>
      <c r="B340">
        <v>107</v>
      </c>
      <c r="D340" s="4" t="s">
        <v>14</v>
      </c>
      <c r="E340">
        <v>67</v>
      </c>
    </row>
    <row r="341" spans="1:5" x14ac:dyDescent="0.3">
      <c r="A341" s="5" t="s">
        <v>20</v>
      </c>
      <c r="B341">
        <v>160</v>
      </c>
      <c r="D341" s="4" t="s">
        <v>14</v>
      </c>
      <c r="E341">
        <v>78</v>
      </c>
    </row>
    <row r="342" spans="1:5" x14ac:dyDescent="0.3">
      <c r="A342" s="5" t="s">
        <v>20</v>
      </c>
      <c r="B342">
        <v>2230</v>
      </c>
      <c r="D342" s="4" t="s">
        <v>14</v>
      </c>
      <c r="E342">
        <v>67</v>
      </c>
    </row>
    <row r="343" spans="1:5" x14ac:dyDescent="0.3">
      <c r="A343" s="5" t="s">
        <v>20</v>
      </c>
      <c r="B343">
        <v>316</v>
      </c>
      <c r="D343" s="4" t="s">
        <v>14</v>
      </c>
      <c r="E343">
        <v>263</v>
      </c>
    </row>
    <row r="344" spans="1:5" x14ac:dyDescent="0.3">
      <c r="A344" s="5" t="s">
        <v>20</v>
      </c>
      <c r="B344">
        <v>117</v>
      </c>
      <c r="D344" s="4" t="s">
        <v>14</v>
      </c>
      <c r="E344">
        <v>1691</v>
      </c>
    </row>
    <row r="345" spans="1:5" x14ac:dyDescent="0.3">
      <c r="A345" s="5" t="s">
        <v>20</v>
      </c>
      <c r="B345">
        <v>6406</v>
      </c>
      <c r="D345" s="4" t="s">
        <v>14</v>
      </c>
      <c r="E345">
        <v>181</v>
      </c>
    </row>
    <row r="346" spans="1:5" x14ac:dyDescent="0.3">
      <c r="A346" s="5" t="s">
        <v>20</v>
      </c>
      <c r="B346">
        <v>192</v>
      </c>
      <c r="D346" s="4" t="s">
        <v>14</v>
      </c>
      <c r="E346">
        <v>13</v>
      </c>
    </row>
    <row r="347" spans="1:5" x14ac:dyDescent="0.3">
      <c r="A347" s="5" t="s">
        <v>20</v>
      </c>
      <c r="B347">
        <v>26</v>
      </c>
      <c r="D347" s="4" t="s">
        <v>14</v>
      </c>
      <c r="E347">
        <v>1</v>
      </c>
    </row>
    <row r="348" spans="1:5" x14ac:dyDescent="0.3">
      <c r="A348" s="5" t="s">
        <v>20</v>
      </c>
      <c r="B348">
        <v>723</v>
      </c>
      <c r="D348" s="4" t="s">
        <v>14</v>
      </c>
      <c r="E348">
        <v>21</v>
      </c>
    </row>
    <row r="349" spans="1:5" x14ac:dyDescent="0.3">
      <c r="A349" s="5" t="s">
        <v>20</v>
      </c>
      <c r="B349">
        <v>170</v>
      </c>
      <c r="D349" s="4" t="s">
        <v>14</v>
      </c>
      <c r="E349">
        <v>830</v>
      </c>
    </row>
    <row r="350" spans="1:5" x14ac:dyDescent="0.3">
      <c r="A350" s="5" t="s">
        <v>20</v>
      </c>
      <c r="B350">
        <v>238</v>
      </c>
      <c r="D350" s="4" t="s">
        <v>14</v>
      </c>
      <c r="E350">
        <v>130</v>
      </c>
    </row>
    <row r="351" spans="1:5" x14ac:dyDescent="0.3">
      <c r="A351" s="5" t="s">
        <v>20</v>
      </c>
      <c r="B351">
        <v>55</v>
      </c>
      <c r="D351" s="4" t="s">
        <v>14</v>
      </c>
      <c r="E351">
        <v>55</v>
      </c>
    </row>
    <row r="352" spans="1:5" x14ac:dyDescent="0.3">
      <c r="A352" s="5" t="s">
        <v>20</v>
      </c>
      <c r="B352">
        <v>128</v>
      </c>
      <c r="D352" s="4" t="s">
        <v>14</v>
      </c>
      <c r="E352">
        <v>114</v>
      </c>
    </row>
    <row r="353" spans="1:5" x14ac:dyDescent="0.3">
      <c r="A353" s="5" t="s">
        <v>20</v>
      </c>
      <c r="B353">
        <v>2144</v>
      </c>
      <c r="D353" s="4" t="s">
        <v>14</v>
      </c>
      <c r="E353">
        <v>594</v>
      </c>
    </row>
    <row r="354" spans="1:5" x14ac:dyDescent="0.3">
      <c r="A354" s="5" t="s">
        <v>20</v>
      </c>
      <c r="B354">
        <v>2693</v>
      </c>
      <c r="D354" s="4" t="s">
        <v>14</v>
      </c>
      <c r="E354">
        <v>24</v>
      </c>
    </row>
    <row r="355" spans="1:5" x14ac:dyDescent="0.3">
      <c r="A355" s="5" t="s">
        <v>20</v>
      </c>
      <c r="B355">
        <v>432</v>
      </c>
      <c r="D355" s="4" t="s">
        <v>14</v>
      </c>
      <c r="E355">
        <v>252</v>
      </c>
    </row>
    <row r="356" spans="1:5" x14ac:dyDescent="0.3">
      <c r="A356" s="5" t="s">
        <v>20</v>
      </c>
      <c r="B356">
        <v>189</v>
      </c>
      <c r="D356" s="4" t="s">
        <v>14</v>
      </c>
      <c r="E356">
        <v>67</v>
      </c>
    </row>
    <row r="357" spans="1:5" x14ac:dyDescent="0.3">
      <c r="A357" s="5" t="s">
        <v>20</v>
      </c>
      <c r="B357">
        <v>154</v>
      </c>
      <c r="D357" s="4" t="s">
        <v>14</v>
      </c>
      <c r="E357">
        <v>742</v>
      </c>
    </row>
    <row r="358" spans="1:5" x14ac:dyDescent="0.3">
      <c r="A358" s="5" t="s">
        <v>20</v>
      </c>
      <c r="B358">
        <v>96</v>
      </c>
      <c r="D358" s="4" t="s">
        <v>14</v>
      </c>
      <c r="E358">
        <v>75</v>
      </c>
    </row>
    <row r="359" spans="1:5" x14ac:dyDescent="0.3">
      <c r="A359" s="5" t="s">
        <v>20</v>
      </c>
      <c r="B359">
        <v>3063</v>
      </c>
      <c r="D359" s="4" t="s">
        <v>14</v>
      </c>
      <c r="E359">
        <v>4405</v>
      </c>
    </row>
    <row r="360" spans="1:5" x14ac:dyDescent="0.3">
      <c r="A360" s="5" t="s">
        <v>20</v>
      </c>
      <c r="B360">
        <v>2266</v>
      </c>
      <c r="D360" s="4" t="s">
        <v>14</v>
      </c>
      <c r="E360">
        <v>92</v>
      </c>
    </row>
    <row r="361" spans="1:5" x14ac:dyDescent="0.3">
      <c r="A361" s="5" t="s">
        <v>20</v>
      </c>
      <c r="B361">
        <v>194</v>
      </c>
      <c r="D361" s="4" t="s">
        <v>14</v>
      </c>
      <c r="E361">
        <v>64</v>
      </c>
    </row>
    <row r="362" spans="1:5" x14ac:dyDescent="0.3">
      <c r="A362" s="5" t="s">
        <v>20</v>
      </c>
      <c r="B362">
        <v>129</v>
      </c>
      <c r="D362" s="4" t="s">
        <v>14</v>
      </c>
      <c r="E362">
        <v>64</v>
      </c>
    </row>
    <row r="363" spans="1:5" x14ac:dyDescent="0.3">
      <c r="A363" s="5" t="s">
        <v>20</v>
      </c>
      <c r="B363">
        <v>375</v>
      </c>
      <c r="D363" s="4" t="s">
        <v>14</v>
      </c>
      <c r="E363">
        <v>842</v>
      </c>
    </row>
    <row r="364" spans="1:5" x14ac:dyDescent="0.3">
      <c r="A364" s="5" t="s">
        <v>20</v>
      </c>
      <c r="B364">
        <v>409</v>
      </c>
      <c r="D364" s="4" t="s">
        <v>14</v>
      </c>
      <c r="E364">
        <v>112</v>
      </c>
    </row>
    <row r="365" spans="1:5" x14ac:dyDescent="0.3">
      <c r="A365" s="5" t="s">
        <v>20</v>
      </c>
      <c r="B365">
        <v>234</v>
      </c>
      <c r="D365" s="4" t="s">
        <v>14</v>
      </c>
      <c r="E365">
        <v>374</v>
      </c>
    </row>
    <row r="366" spans="1:5" x14ac:dyDescent="0.3">
      <c r="A366" s="5" t="s">
        <v>20</v>
      </c>
      <c r="B366">
        <v>3016</v>
      </c>
    </row>
    <row r="367" spans="1:5" x14ac:dyDescent="0.3">
      <c r="A367" s="5" t="s">
        <v>20</v>
      </c>
      <c r="B367">
        <v>264</v>
      </c>
    </row>
    <row r="368" spans="1:5" x14ac:dyDescent="0.3">
      <c r="A368" s="5" t="s">
        <v>20</v>
      </c>
      <c r="B368">
        <v>272</v>
      </c>
    </row>
    <row r="369" spans="1:2" x14ac:dyDescent="0.3">
      <c r="A369" s="5" t="s">
        <v>20</v>
      </c>
      <c r="B369">
        <v>419</v>
      </c>
    </row>
    <row r="370" spans="1:2" x14ac:dyDescent="0.3">
      <c r="A370" s="5" t="s">
        <v>20</v>
      </c>
      <c r="B370">
        <v>1621</v>
      </c>
    </row>
    <row r="371" spans="1:2" x14ac:dyDescent="0.3">
      <c r="A371" s="5" t="s">
        <v>20</v>
      </c>
      <c r="B371">
        <v>1101</v>
      </c>
    </row>
    <row r="372" spans="1:2" x14ac:dyDescent="0.3">
      <c r="A372" s="5" t="s">
        <v>20</v>
      </c>
      <c r="B372">
        <v>1073</v>
      </c>
    </row>
    <row r="373" spans="1:2" x14ac:dyDescent="0.3">
      <c r="A373" s="5" t="s">
        <v>20</v>
      </c>
      <c r="B373">
        <v>331</v>
      </c>
    </row>
    <row r="374" spans="1:2" x14ac:dyDescent="0.3">
      <c r="A374" s="5" t="s">
        <v>20</v>
      </c>
      <c r="B374">
        <v>1170</v>
      </c>
    </row>
    <row r="375" spans="1:2" x14ac:dyDescent="0.3">
      <c r="A375" s="5" t="s">
        <v>20</v>
      </c>
      <c r="B375">
        <v>363</v>
      </c>
    </row>
    <row r="376" spans="1:2" x14ac:dyDescent="0.3">
      <c r="A376" s="5" t="s">
        <v>20</v>
      </c>
      <c r="B376">
        <v>103</v>
      </c>
    </row>
    <row r="377" spans="1:2" x14ac:dyDescent="0.3">
      <c r="A377" s="5" t="s">
        <v>20</v>
      </c>
      <c r="B377">
        <v>147</v>
      </c>
    </row>
    <row r="378" spans="1:2" x14ac:dyDescent="0.3">
      <c r="A378" s="5" t="s">
        <v>20</v>
      </c>
      <c r="B378">
        <v>110</v>
      </c>
    </row>
    <row r="379" spans="1:2" x14ac:dyDescent="0.3">
      <c r="A379" s="5" t="s">
        <v>20</v>
      </c>
      <c r="B379">
        <v>134</v>
      </c>
    </row>
    <row r="380" spans="1:2" x14ac:dyDescent="0.3">
      <c r="A380" s="5" t="s">
        <v>20</v>
      </c>
      <c r="B380">
        <v>269</v>
      </c>
    </row>
    <row r="381" spans="1:2" x14ac:dyDescent="0.3">
      <c r="A381" s="5" t="s">
        <v>20</v>
      </c>
      <c r="B381">
        <v>175</v>
      </c>
    </row>
    <row r="382" spans="1:2" x14ac:dyDescent="0.3">
      <c r="A382" s="5" t="s">
        <v>20</v>
      </c>
      <c r="B382">
        <v>69</v>
      </c>
    </row>
    <row r="383" spans="1:2" x14ac:dyDescent="0.3">
      <c r="A383" s="5" t="s">
        <v>20</v>
      </c>
      <c r="B383">
        <v>190</v>
      </c>
    </row>
    <row r="384" spans="1:2" x14ac:dyDescent="0.3">
      <c r="A384" s="5" t="s">
        <v>20</v>
      </c>
      <c r="B384">
        <v>237</v>
      </c>
    </row>
    <row r="385" spans="1:2" x14ac:dyDescent="0.3">
      <c r="A385" s="5" t="s">
        <v>20</v>
      </c>
      <c r="B385">
        <v>196</v>
      </c>
    </row>
    <row r="386" spans="1:2" x14ac:dyDescent="0.3">
      <c r="A386" s="5" t="s">
        <v>20</v>
      </c>
      <c r="B386">
        <v>7295</v>
      </c>
    </row>
    <row r="387" spans="1:2" x14ac:dyDescent="0.3">
      <c r="A387" s="5" t="s">
        <v>20</v>
      </c>
      <c r="B387">
        <v>2893</v>
      </c>
    </row>
    <row r="388" spans="1:2" x14ac:dyDescent="0.3">
      <c r="A388" s="5" t="s">
        <v>20</v>
      </c>
      <c r="B388">
        <v>820</v>
      </c>
    </row>
    <row r="389" spans="1:2" x14ac:dyDescent="0.3">
      <c r="A389" s="5" t="s">
        <v>20</v>
      </c>
      <c r="B389">
        <v>2038</v>
      </c>
    </row>
    <row r="390" spans="1:2" x14ac:dyDescent="0.3">
      <c r="A390" s="5" t="s">
        <v>20</v>
      </c>
      <c r="B390">
        <v>116</v>
      </c>
    </row>
    <row r="391" spans="1:2" x14ac:dyDescent="0.3">
      <c r="A391" s="5" t="s">
        <v>20</v>
      </c>
      <c r="B391">
        <v>1345</v>
      </c>
    </row>
    <row r="392" spans="1:2" x14ac:dyDescent="0.3">
      <c r="A392" s="5" t="s">
        <v>20</v>
      </c>
      <c r="B392">
        <v>168</v>
      </c>
    </row>
    <row r="393" spans="1:2" x14ac:dyDescent="0.3">
      <c r="A393" s="5" t="s">
        <v>20</v>
      </c>
      <c r="B393">
        <v>137</v>
      </c>
    </row>
    <row r="394" spans="1:2" x14ac:dyDescent="0.3">
      <c r="A394" s="5" t="s">
        <v>20</v>
      </c>
      <c r="B394">
        <v>186</v>
      </c>
    </row>
    <row r="395" spans="1:2" x14ac:dyDescent="0.3">
      <c r="A395" s="5" t="s">
        <v>20</v>
      </c>
      <c r="B395">
        <v>125</v>
      </c>
    </row>
    <row r="396" spans="1:2" x14ac:dyDescent="0.3">
      <c r="A396" s="5" t="s">
        <v>20</v>
      </c>
      <c r="B396">
        <v>202</v>
      </c>
    </row>
    <row r="397" spans="1:2" x14ac:dyDescent="0.3">
      <c r="A397" s="5" t="s">
        <v>20</v>
      </c>
      <c r="B397">
        <v>103</v>
      </c>
    </row>
    <row r="398" spans="1:2" x14ac:dyDescent="0.3">
      <c r="A398" s="5" t="s">
        <v>20</v>
      </c>
      <c r="B398">
        <v>1785</v>
      </c>
    </row>
    <row r="399" spans="1:2" x14ac:dyDescent="0.3">
      <c r="A399" s="5" t="s">
        <v>20</v>
      </c>
      <c r="B399">
        <v>157</v>
      </c>
    </row>
    <row r="400" spans="1:2" x14ac:dyDescent="0.3">
      <c r="A400" s="5" t="s">
        <v>20</v>
      </c>
      <c r="B400">
        <v>555</v>
      </c>
    </row>
    <row r="401" spans="1:2" x14ac:dyDescent="0.3">
      <c r="A401" s="5" t="s">
        <v>20</v>
      </c>
      <c r="B401">
        <v>297</v>
      </c>
    </row>
    <row r="402" spans="1:2" x14ac:dyDescent="0.3">
      <c r="A402" s="5" t="s">
        <v>20</v>
      </c>
      <c r="B402">
        <v>123</v>
      </c>
    </row>
    <row r="403" spans="1:2" x14ac:dyDescent="0.3">
      <c r="A403" s="5" t="s">
        <v>20</v>
      </c>
      <c r="B403">
        <v>3036</v>
      </c>
    </row>
    <row r="404" spans="1:2" x14ac:dyDescent="0.3">
      <c r="A404" s="5" t="s">
        <v>20</v>
      </c>
      <c r="B404">
        <v>144</v>
      </c>
    </row>
    <row r="405" spans="1:2" x14ac:dyDescent="0.3">
      <c r="A405" s="5" t="s">
        <v>20</v>
      </c>
      <c r="B405">
        <v>121</v>
      </c>
    </row>
    <row r="406" spans="1:2" x14ac:dyDescent="0.3">
      <c r="A406" s="5" t="s">
        <v>20</v>
      </c>
      <c r="B406">
        <v>181</v>
      </c>
    </row>
    <row r="407" spans="1:2" x14ac:dyDescent="0.3">
      <c r="A407" s="5" t="s">
        <v>20</v>
      </c>
      <c r="B407">
        <v>122</v>
      </c>
    </row>
    <row r="408" spans="1:2" x14ac:dyDescent="0.3">
      <c r="A408" s="5" t="s">
        <v>20</v>
      </c>
      <c r="B408">
        <v>1071</v>
      </c>
    </row>
    <row r="409" spans="1:2" x14ac:dyDescent="0.3">
      <c r="A409" s="5" t="s">
        <v>20</v>
      </c>
      <c r="B409">
        <v>980</v>
      </c>
    </row>
    <row r="410" spans="1:2" x14ac:dyDescent="0.3">
      <c r="A410" s="5" t="s">
        <v>20</v>
      </c>
      <c r="B410">
        <v>536</v>
      </c>
    </row>
    <row r="411" spans="1:2" x14ac:dyDescent="0.3">
      <c r="A411" s="5" t="s">
        <v>20</v>
      </c>
      <c r="B411">
        <v>1991</v>
      </c>
    </row>
    <row r="412" spans="1:2" x14ac:dyDescent="0.3">
      <c r="A412" s="5" t="s">
        <v>20</v>
      </c>
      <c r="B412">
        <v>180</v>
      </c>
    </row>
    <row r="413" spans="1:2" x14ac:dyDescent="0.3">
      <c r="A413" s="5" t="s">
        <v>20</v>
      </c>
      <c r="B413">
        <v>130</v>
      </c>
    </row>
    <row r="414" spans="1:2" x14ac:dyDescent="0.3">
      <c r="A414" s="5" t="s">
        <v>20</v>
      </c>
      <c r="B414">
        <v>122</v>
      </c>
    </row>
    <row r="415" spans="1:2" x14ac:dyDescent="0.3">
      <c r="A415" s="5" t="s">
        <v>20</v>
      </c>
      <c r="B415">
        <v>140</v>
      </c>
    </row>
    <row r="416" spans="1:2" x14ac:dyDescent="0.3">
      <c r="A416" s="5" t="s">
        <v>20</v>
      </c>
      <c r="B416">
        <v>3388</v>
      </c>
    </row>
    <row r="417" spans="1:2" x14ac:dyDescent="0.3">
      <c r="A417" s="5" t="s">
        <v>20</v>
      </c>
      <c r="B417">
        <v>280</v>
      </c>
    </row>
    <row r="418" spans="1:2" x14ac:dyDescent="0.3">
      <c r="A418" s="5" t="s">
        <v>20</v>
      </c>
      <c r="B418">
        <v>366</v>
      </c>
    </row>
    <row r="419" spans="1:2" x14ac:dyDescent="0.3">
      <c r="A419" s="5" t="s">
        <v>20</v>
      </c>
      <c r="B419">
        <v>270</v>
      </c>
    </row>
    <row r="420" spans="1:2" x14ac:dyDescent="0.3">
      <c r="A420" s="5" t="s">
        <v>20</v>
      </c>
      <c r="B420">
        <v>137</v>
      </c>
    </row>
    <row r="421" spans="1:2" x14ac:dyDescent="0.3">
      <c r="A421" s="5" t="s">
        <v>20</v>
      </c>
      <c r="B421">
        <v>3205</v>
      </c>
    </row>
    <row r="422" spans="1:2" x14ac:dyDescent="0.3">
      <c r="A422" s="5" t="s">
        <v>20</v>
      </c>
      <c r="B422">
        <v>288</v>
      </c>
    </row>
    <row r="423" spans="1:2" x14ac:dyDescent="0.3">
      <c r="A423" s="5" t="s">
        <v>20</v>
      </c>
      <c r="B423">
        <v>148</v>
      </c>
    </row>
    <row r="424" spans="1:2" x14ac:dyDescent="0.3">
      <c r="A424" s="5" t="s">
        <v>20</v>
      </c>
      <c r="B424">
        <v>114</v>
      </c>
    </row>
    <row r="425" spans="1:2" x14ac:dyDescent="0.3">
      <c r="A425" s="5" t="s">
        <v>20</v>
      </c>
      <c r="B425">
        <v>1518</v>
      </c>
    </row>
    <row r="426" spans="1:2" x14ac:dyDescent="0.3">
      <c r="A426" s="5" t="s">
        <v>20</v>
      </c>
      <c r="B426">
        <v>166</v>
      </c>
    </row>
    <row r="427" spans="1:2" x14ac:dyDescent="0.3">
      <c r="A427" s="5" t="s">
        <v>20</v>
      </c>
      <c r="B427">
        <v>100</v>
      </c>
    </row>
    <row r="428" spans="1:2" x14ac:dyDescent="0.3">
      <c r="A428" s="5" t="s">
        <v>20</v>
      </c>
      <c r="B428">
        <v>235</v>
      </c>
    </row>
    <row r="429" spans="1:2" x14ac:dyDescent="0.3">
      <c r="A429" s="5" t="s">
        <v>20</v>
      </c>
      <c r="B429">
        <v>148</v>
      </c>
    </row>
    <row r="430" spans="1:2" x14ac:dyDescent="0.3">
      <c r="A430" s="5" t="s">
        <v>20</v>
      </c>
      <c r="B430">
        <v>198</v>
      </c>
    </row>
    <row r="431" spans="1:2" x14ac:dyDescent="0.3">
      <c r="A431" s="5" t="s">
        <v>20</v>
      </c>
      <c r="B431">
        <v>150</v>
      </c>
    </row>
    <row r="432" spans="1:2" x14ac:dyDescent="0.3">
      <c r="A432" s="5" t="s">
        <v>20</v>
      </c>
      <c r="B432">
        <v>216</v>
      </c>
    </row>
    <row r="433" spans="1:2" x14ac:dyDescent="0.3">
      <c r="A433" s="5" t="s">
        <v>20</v>
      </c>
      <c r="B433">
        <v>5139</v>
      </c>
    </row>
    <row r="434" spans="1:2" x14ac:dyDescent="0.3">
      <c r="A434" s="5" t="s">
        <v>20</v>
      </c>
      <c r="B434">
        <v>2353</v>
      </c>
    </row>
    <row r="435" spans="1:2" x14ac:dyDescent="0.3">
      <c r="A435" s="5" t="s">
        <v>20</v>
      </c>
      <c r="B435">
        <v>78</v>
      </c>
    </row>
    <row r="436" spans="1:2" x14ac:dyDescent="0.3">
      <c r="A436" s="5" t="s">
        <v>20</v>
      </c>
      <c r="B436">
        <v>174</v>
      </c>
    </row>
    <row r="437" spans="1:2" x14ac:dyDescent="0.3">
      <c r="A437" s="5" t="s">
        <v>20</v>
      </c>
      <c r="B437">
        <v>164</v>
      </c>
    </row>
    <row r="438" spans="1:2" x14ac:dyDescent="0.3">
      <c r="A438" s="5" t="s">
        <v>20</v>
      </c>
      <c r="B438">
        <v>161</v>
      </c>
    </row>
    <row r="439" spans="1:2" x14ac:dyDescent="0.3">
      <c r="A439" s="5" t="s">
        <v>20</v>
      </c>
      <c r="B439">
        <v>138</v>
      </c>
    </row>
    <row r="440" spans="1:2" x14ac:dyDescent="0.3">
      <c r="A440" s="5" t="s">
        <v>20</v>
      </c>
      <c r="B440">
        <v>3308</v>
      </c>
    </row>
    <row r="441" spans="1:2" x14ac:dyDescent="0.3">
      <c r="A441" s="5" t="s">
        <v>20</v>
      </c>
      <c r="B441">
        <v>127</v>
      </c>
    </row>
    <row r="442" spans="1:2" x14ac:dyDescent="0.3">
      <c r="A442" s="5" t="s">
        <v>20</v>
      </c>
      <c r="B442">
        <v>207</v>
      </c>
    </row>
    <row r="443" spans="1:2" x14ac:dyDescent="0.3">
      <c r="A443" s="5" t="s">
        <v>20</v>
      </c>
      <c r="B443">
        <v>181</v>
      </c>
    </row>
    <row r="444" spans="1:2" x14ac:dyDescent="0.3">
      <c r="A444" s="5" t="s">
        <v>20</v>
      </c>
      <c r="B444">
        <v>110</v>
      </c>
    </row>
    <row r="445" spans="1:2" x14ac:dyDescent="0.3">
      <c r="A445" s="5" t="s">
        <v>20</v>
      </c>
      <c r="B445">
        <v>185</v>
      </c>
    </row>
    <row r="446" spans="1:2" x14ac:dyDescent="0.3">
      <c r="A446" s="5" t="s">
        <v>20</v>
      </c>
      <c r="B446">
        <v>121</v>
      </c>
    </row>
    <row r="447" spans="1:2" x14ac:dyDescent="0.3">
      <c r="A447" s="5" t="s">
        <v>20</v>
      </c>
      <c r="B447">
        <v>106</v>
      </c>
    </row>
    <row r="448" spans="1:2" x14ac:dyDescent="0.3">
      <c r="A448" s="5" t="s">
        <v>20</v>
      </c>
      <c r="B448">
        <v>142</v>
      </c>
    </row>
    <row r="449" spans="1:2" x14ac:dyDescent="0.3">
      <c r="A449" s="5" t="s">
        <v>20</v>
      </c>
      <c r="B449">
        <v>233</v>
      </c>
    </row>
    <row r="450" spans="1:2" x14ac:dyDescent="0.3">
      <c r="A450" s="5" t="s">
        <v>20</v>
      </c>
      <c r="B450">
        <v>218</v>
      </c>
    </row>
    <row r="451" spans="1:2" x14ac:dyDescent="0.3">
      <c r="A451" s="5" t="s">
        <v>20</v>
      </c>
      <c r="B451">
        <v>76</v>
      </c>
    </row>
    <row r="452" spans="1:2" x14ac:dyDescent="0.3">
      <c r="A452" s="5" t="s">
        <v>20</v>
      </c>
      <c r="B452">
        <v>43</v>
      </c>
    </row>
    <row r="453" spans="1:2" x14ac:dyDescent="0.3">
      <c r="A453" s="5" t="s">
        <v>20</v>
      </c>
      <c r="B453">
        <v>221</v>
      </c>
    </row>
    <row r="454" spans="1:2" x14ac:dyDescent="0.3">
      <c r="A454" s="5" t="s">
        <v>20</v>
      </c>
      <c r="B454">
        <v>2805</v>
      </c>
    </row>
    <row r="455" spans="1:2" x14ac:dyDescent="0.3">
      <c r="A455" s="5" t="s">
        <v>20</v>
      </c>
      <c r="B455">
        <v>68</v>
      </c>
    </row>
    <row r="456" spans="1:2" x14ac:dyDescent="0.3">
      <c r="A456" s="5" t="s">
        <v>20</v>
      </c>
      <c r="B456">
        <v>183</v>
      </c>
    </row>
    <row r="457" spans="1:2" x14ac:dyDescent="0.3">
      <c r="A457" s="5" t="s">
        <v>20</v>
      </c>
      <c r="B457">
        <v>133</v>
      </c>
    </row>
    <row r="458" spans="1:2" x14ac:dyDescent="0.3">
      <c r="A458" s="5" t="s">
        <v>20</v>
      </c>
      <c r="B458">
        <v>2489</v>
      </c>
    </row>
    <row r="459" spans="1:2" x14ac:dyDescent="0.3">
      <c r="A459" s="5" t="s">
        <v>20</v>
      </c>
      <c r="B459">
        <v>69</v>
      </c>
    </row>
    <row r="460" spans="1:2" x14ac:dyDescent="0.3">
      <c r="A460" s="5" t="s">
        <v>20</v>
      </c>
      <c r="B460">
        <v>279</v>
      </c>
    </row>
    <row r="461" spans="1:2" x14ac:dyDescent="0.3">
      <c r="A461" s="5" t="s">
        <v>20</v>
      </c>
      <c r="B461">
        <v>210</v>
      </c>
    </row>
    <row r="462" spans="1:2" x14ac:dyDescent="0.3">
      <c r="A462" s="5" t="s">
        <v>20</v>
      </c>
      <c r="B462">
        <v>2100</v>
      </c>
    </row>
    <row r="463" spans="1:2" x14ac:dyDescent="0.3">
      <c r="A463" s="5" t="s">
        <v>20</v>
      </c>
      <c r="B463">
        <v>252</v>
      </c>
    </row>
    <row r="464" spans="1:2" x14ac:dyDescent="0.3">
      <c r="A464" s="5" t="s">
        <v>20</v>
      </c>
      <c r="B464">
        <v>1280</v>
      </c>
    </row>
    <row r="465" spans="1:2" x14ac:dyDescent="0.3">
      <c r="A465" s="5" t="s">
        <v>20</v>
      </c>
      <c r="B465">
        <v>157</v>
      </c>
    </row>
    <row r="466" spans="1:2" x14ac:dyDescent="0.3">
      <c r="A466" s="5" t="s">
        <v>20</v>
      </c>
      <c r="B466">
        <v>194</v>
      </c>
    </row>
    <row r="467" spans="1:2" x14ac:dyDescent="0.3">
      <c r="A467" s="5" t="s">
        <v>20</v>
      </c>
      <c r="B467">
        <v>82</v>
      </c>
    </row>
    <row r="468" spans="1:2" x14ac:dyDescent="0.3">
      <c r="A468" s="5" t="s">
        <v>20</v>
      </c>
      <c r="B468">
        <v>4233</v>
      </c>
    </row>
    <row r="469" spans="1:2" x14ac:dyDescent="0.3">
      <c r="A469" s="5" t="s">
        <v>20</v>
      </c>
      <c r="B469">
        <v>1297</v>
      </c>
    </row>
    <row r="470" spans="1:2" x14ac:dyDescent="0.3">
      <c r="A470" s="5" t="s">
        <v>20</v>
      </c>
      <c r="B470">
        <v>165</v>
      </c>
    </row>
    <row r="471" spans="1:2" x14ac:dyDescent="0.3">
      <c r="A471" s="5" t="s">
        <v>20</v>
      </c>
      <c r="B471">
        <v>119</v>
      </c>
    </row>
    <row r="472" spans="1:2" x14ac:dyDescent="0.3">
      <c r="A472" s="5" t="s">
        <v>20</v>
      </c>
      <c r="B472">
        <v>1797</v>
      </c>
    </row>
    <row r="473" spans="1:2" x14ac:dyDescent="0.3">
      <c r="A473" s="5" t="s">
        <v>20</v>
      </c>
      <c r="B473">
        <v>261</v>
      </c>
    </row>
    <row r="474" spans="1:2" x14ac:dyDescent="0.3">
      <c r="A474" s="5" t="s">
        <v>20</v>
      </c>
      <c r="B474">
        <v>157</v>
      </c>
    </row>
    <row r="475" spans="1:2" x14ac:dyDescent="0.3">
      <c r="A475" s="5" t="s">
        <v>20</v>
      </c>
      <c r="B475">
        <v>3533</v>
      </c>
    </row>
    <row r="476" spans="1:2" x14ac:dyDescent="0.3">
      <c r="A476" s="5" t="s">
        <v>20</v>
      </c>
      <c r="B476">
        <v>155</v>
      </c>
    </row>
    <row r="477" spans="1:2" x14ac:dyDescent="0.3">
      <c r="A477" s="5" t="s">
        <v>20</v>
      </c>
      <c r="B477">
        <v>132</v>
      </c>
    </row>
    <row r="478" spans="1:2" x14ac:dyDescent="0.3">
      <c r="A478" s="5" t="s">
        <v>20</v>
      </c>
      <c r="B478">
        <v>1354</v>
      </c>
    </row>
    <row r="479" spans="1:2" x14ac:dyDescent="0.3">
      <c r="A479" s="5" t="s">
        <v>20</v>
      </c>
      <c r="B479">
        <v>48</v>
      </c>
    </row>
    <row r="480" spans="1:2" x14ac:dyDescent="0.3">
      <c r="A480" s="5" t="s">
        <v>20</v>
      </c>
      <c r="B480">
        <v>110</v>
      </c>
    </row>
    <row r="481" spans="1:2" x14ac:dyDescent="0.3">
      <c r="A481" s="5" t="s">
        <v>20</v>
      </c>
      <c r="B481">
        <v>172</v>
      </c>
    </row>
    <row r="482" spans="1:2" x14ac:dyDescent="0.3">
      <c r="A482" s="5" t="s">
        <v>20</v>
      </c>
      <c r="B482">
        <v>307</v>
      </c>
    </row>
    <row r="483" spans="1:2" x14ac:dyDescent="0.3">
      <c r="A483" s="5" t="s">
        <v>20</v>
      </c>
      <c r="B483">
        <v>160</v>
      </c>
    </row>
    <row r="484" spans="1:2" x14ac:dyDescent="0.3">
      <c r="A484" s="5" t="s">
        <v>20</v>
      </c>
      <c r="B484">
        <v>1467</v>
      </c>
    </row>
    <row r="485" spans="1:2" x14ac:dyDescent="0.3">
      <c r="A485" s="5" t="s">
        <v>20</v>
      </c>
      <c r="B485">
        <v>2662</v>
      </c>
    </row>
    <row r="486" spans="1:2" x14ac:dyDescent="0.3">
      <c r="A486" s="5" t="s">
        <v>20</v>
      </c>
      <c r="B486">
        <v>452</v>
      </c>
    </row>
    <row r="487" spans="1:2" x14ac:dyDescent="0.3">
      <c r="A487" s="5" t="s">
        <v>20</v>
      </c>
      <c r="B487">
        <v>158</v>
      </c>
    </row>
    <row r="488" spans="1:2" x14ac:dyDescent="0.3">
      <c r="A488" s="5" t="s">
        <v>20</v>
      </c>
      <c r="B488">
        <v>225</v>
      </c>
    </row>
    <row r="489" spans="1:2" x14ac:dyDescent="0.3">
      <c r="A489" s="5" t="s">
        <v>20</v>
      </c>
      <c r="B489">
        <v>65</v>
      </c>
    </row>
    <row r="490" spans="1:2" x14ac:dyDescent="0.3">
      <c r="A490" s="5" t="s">
        <v>20</v>
      </c>
      <c r="B490">
        <v>163</v>
      </c>
    </row>
    <row r="491" spans="1:2" x14ac:dyDescent="0.3">
      <c r="A491" s="5" t="s">
        <v>20</v>
      </c>
      <c r="B491">
        <v>85</v>
      </c>
    </row>
    <row r="492" spans="1:2" x14ac:dyDescent="0.3">
      <c r="A492" s="5" t="s">
        <v>20</v>
      </c>
      <c r="B492">
        <v>217</v>
      </c>
    </row>
    <row r="493" spans="1:2" x14ac:dyDescent="0.3">
      <c r="A493" s="5" t="s">
        <v>20</v>
      </c>
      <c r="B493">
        <v>150</v>
      </c>
    </row>
    <row r="494" spans="1:2" x14ac:dyDescent="0.3">
      <c r="A494" s="5" t="s">
        <v>20</v>
      </c>
      <c r="B494">
        <v>3272</v>
      </c>
    </row>
    <row r="495" spans="1:2" x14ac:dyDescent="0.3">
      <c r="A495" s="5" t="s">
        <v>20</v>
      </c>
      <c r="B495">
        <v>300</v>
      </c>
    </row>
    <row r="496" spans="1:2" x14ac:dyDescent="0.3">
      <c r="A496" s="5" t="s">
        <v>20</v>
      </c>
      <c r="B496">
        <v>126</v>
      </c>
    </row>
    <row r="497" spans="1:2" x14ac:dyDescent="0.3">
      <c r="A497" s="5" t="s">
        <v>20</v>
      </c>
      <c r="B497">
        <v>2320</v>
      </c>
    </row>
    <row r="498" spans="1:2" x14ac:dyDescent="0.3">
      <c r="A498" s="5" t="s">
        <v>20</v>
      </c>
      <c r="B498">
        <v>81</v>
      </c>
    </row>
    <row r="499" spans="1:2" x14ac:dyDescent="0.3">
      <c r="A499" s="5" t="s">
        <v>20</v>
      </c>
      <c r="B499">
        <v>1887</v>
      </c>
    </row>
    <row r="500" spans="1:2" x14ac:dyDescent="0.3">
      <c r="A500" s="5" t="s">
        <v>20</v>
      </c>
      <c r="B500">
        <v>4358</v>
      </c>
    </row>
    <row r="501" spans="1:2" x14ac:dyDescent="0.3">
      <c r="A501" s="5" t="s">
        <v>20</v>
      </c>
      <c r="B501">
        <v>53</v>
      </c>
    </row>
    <row r="502" spans="1:2" x14ac:dyDescent="0.3">
      <c r="A502" s="5" t="s">
        <v>20</v>
      </c>
      <c r="B502">
        <v>2414</v>
      </c>
    </row>
    <row r="503" spans="1:2" x14ac:dyDescent="0.3">
      <c r="A503" s="5" t="s">
        <v>20</v>
      </c>
      <c r="B503">
        <v>80</v>
      </c>
    </row>
    <row r="504" spans="1:2" x14ac:dyDescent="0.3">
      <c r="A504" s="5" t="s">
        <v>20</v>
      </c>
      <c r="B504">
        <v>193</v>
      </c>
    </row>
    <row r="505" spans="1:2" x14ac:dyDescent="0.3">
      <c r="A505" s="5" t="s">
        <v>20</v>
      </c>
      <c r="B505">
        <v>52</v>
      </c>
    </row>
    <row r="506" spans="1:2" x14ac:dyDescent="0.3">
      <c r="A506" s="5" t="s">
        <v>20</v>
      </c>
      <c r="B506">
        <v>290</v>
      </c>
    </row>
    <row r="507" spans="1:2" x14ac:dyDescent="0.3">
      <c r="A507" s="5" t="s">
        <v>20</v>
      </c>
      <c r="B507">
        <v>122</v>
      </c>
    </row>
    <row r="508" spans="1:2" x14ac:dyDescent="0.3">
      <c r="A508" s="5" t="s">
        <v>20</v>
      </c>
      <c r="B508">
        <v>1470</v>
      </c>
    </row>
    <row r="509" spans="1:2" x14ac:dyDescent="0.3">
      <c r="A509" s="5" t="s">
        <v>20</v>
      </c>
      <c r="B509">
        <v>165</v>
      </c>
    </row>
    <row r="510" spans="1:2" x14ac:dyDescent="0.3">
      <c r="A510" s="5" t="s">
        <v>20</v>
      </c>
      <c r="B510">
        <v>182</v>
      </c>
    </row>
    <row r="511" spans="1:2" x14ac:dyDescent="0.3">
      <c r="A511" s="5" t="s">
        <v>20</v>
      </c>
      <c r="B511">
        <v>199</v>
      </c>
    </row>
    <row r="512" spans="1:2" x14ac:dyDescent="0.3">
      <c r="A512" s="5" t="s">
        <v>20</v>
      </c>
      <c r="B512">
        <v>56</v>
      </c>
    </row>
    <row r="513" spans="1:2" x14ac:dyDescent="0.3">
      <c r="A513" s="5" t="s">
        <v>20</v>
      </c>
      <c r="B513">
        <v>1460</v>
      </c>
    </row>
    <row r="514" spans="1:2" x14ac:dyDescent="0.3">
      <c r="A514" s="5" t="s">
        <v>20</v>
      </c>
      <c r="B514">
        <v>123</v>
      </c>
    </row>
    <row r="515" spans="1:2" x14ac:dyDescent="0.3">
      <c r="A515" s="5" t="s">
        <v>20</v>
      </c>
      <c r="B515">
        <v>159</v>
      </c>
    </row>
    <row r="516" spans="1:2" x14ac:dyDescent="0.3">
      <c r="A516" s="5" t="s">
        <v>20</v>
      </c>
      <c r="B516">
        <v>110</v>
      </c>
    </row>
    <row r="517" spans="1:2" x14ac:dyDescent="0.3">
      <c r="A517" s="5" t="s">
        <v>20</v>
      </c>
      <c r="B517">
        <v>236</v>
      </c>
    </row>
    <row r="518" spans="1:2" x14ac:dyDescent="0.3">
      <c r="A518" s="5" t="s">
        <v>20</v>
      </c>
      <c r="B518">
        <v>191</v>
      </c>
    </row>
    <row r="519" spans="1:2" x14ac:dyDescent="0.3">
      <c r="A519" s="5" t="s">
        <v>20</v>
      </c>
      <c r="B519">
        <v>3934</v>
      </c>
    </row>
    <row r="520" spans="1:2" x14ac:dyDescent="0.3">
      <c r="A520" s="5" t="s">
        <v>20</v>
      </c>
      <c r="B520">
        <v>80</v>
      </c>
    </row>
    <row r="521" spans="1:2" x14ac:dyDescent="0.3">
      <c r="A521" s="5" t="s">
        <v>20</v>
      </c>
      <c r="B521">
        <v>462</v>
      </c>
    </row>
    <row r="522" spans="1:2" x14ac:dyDescent="0.3">
      <c r="A522" s="5" t="s">
        <v>20</v>
      </c>
      <c r="B522">
        <v>179</v>
      </c>
    </row>
    <row r="523" spans="1:2" x14ac:dyDescent="0.3">
      <c r="A523" s="5" t="s">
        <v>20</v>
      </c>
      <c r="B523">
        <v>1866</v>
      </c>
    </row>
    <row r="524" spans="1:2" x14ac:dyDescent="0.3">
      <c r="A524" s="5" t="s">
        <v>20</v>
      </c>
      <c r="B524">
        <v>156</v>
      </c>
    </row>
    <row r="525" spans="1:2" x14ac:dyDescent="0.3">
      <c r="A525" s="5" t="s">
        <v>20</v>
      </c>
      <c r="B525">
        <v>255</v>
      </c>
    </row>
    <row r="526" spans="1:2" x14ac:dyDescent="0.3">
      <c r="A526" s="5" t="s">
        <v>20</v>
      </c>
      <c r="B526">
        <v>2261</v>
      </c>
    </row>
    <row r="527" spans="1:2" x14ac:dyDescent="0.3">
      <c r="A527" s="5" t="s">
        <v>20</v>
      </c>
      <c r="B527">
        <v>40</v>
      </c>
    </row>
    <row r="528" spans="1:2" x14ac:dyDescent="0.3">
      <c r="A528" s="5" t="s">
        <v>20</v>
      </c>
      <c r="B528">
        <v>2289</v>
      </c>
    </row>
    <row r="529" spans="1:2" x14ac:dyDescent="0.3">
      <c r="A529" s="5" t="s">
        <v>20</v>
      </c>
      <c r="B529">
        <v>65</v>
      </c>
    </row>
    <row r="530" spans="1:2" x14ac:dyDescent="0.3">
      <c r="A530" s="5" t="s">
        <v>20</v>
      </c>
      <c r="B530">
        <v>3777</v>
      </c>
    </row>
    <row r="531" spans="1:2" x14ac:dyDescent="0.3">
      <c r="A531" s="5" t="s">
        <v>20</v>
      </c>
      <c r="B531">
        <v>184</v>
      </c>
    </row>
    <row r="532" spans="1:2" x14ac:dyDescent="0.3">
      <c r="A532" s="5" t="s">
        <v>20</v>
      </c>
      <c r="B532">
        <v>85</v>
      </c>
    </row>
    <row r="533" spans="1:2" x14ac:dyDescent="0.3">
      <c r="A533" s="5" t="s">
        <v>20</v>
      </c>
      <c r="B533">
        <v>144</v>
      </c>
    </row>
    <row r="534" spans="1:2" x14ac:dyDescent="0.3">
      <c r="A534" s="5" t="s">
        <v>20</v>
      </c>
      <c r="B534">
        <v>1902</v>
      </c>
    </row>
    <row r="535" spans="1:2" x14ac:dyDescent="0.3">
      <c r="A535" s="5" t="s">
        <v>20</v>
      </c>
      <c r="B535">
        <v>105</v>
      </c>
    </row>
    <row r="536" spans="1:2" x14ac:dyDescent="0.3">
      <c r="A536" s="5" t="s">
        <v>20</v>
      </c>
      <c r="B536">
        <v>132</v>
      </c>
    </row>
    <row r="537" spans="1:2" x14ac:dyDescent="0.3">
      <c r="A537" s="5" t="s">
        <v>20</v>
      </c>
      <c r="B537">
        <v>96</v>
      </c>
    </row>
    <row r="538" spans="1:2" x14ac:dyDescent="0.3">
      <c r="A538" s="5" t="s">
        <v>20</v>
      </c>
      <c r="B538">
        <v>114</v>
      </c>
    </row>
    <row r="539" spans="1:2" x14ac:dyDescent="0.3">
      <c r="A539" s="5" t="s">
        <v>20</v>
      </c>
      <c r="B539">
        <v>203</v>
      </c>
    </row>
    <row r="540" spans="1:2" x14ac:dyDescent="0.3">
      <c r="A540" s="5" t="s">
        <v>20</v>
      </c>
      <c r="B540">
        <v>1559</v>
      </c>
    </row>
    <row r="541" spans="1:2" x14ac:dyDescent="0.3">
      <c r="A541" s="5" t="s">
        <v>20</v>
      </c>
      <c r="B541">
        <v>1548</v>
      </c>
    </row>
    <row r="542" spans="1:2" x14ac:dyDescent="0.3">
      <c r="A542" s="5" t="s">
        <v>20</v>
      </c>
      <c r="B542">
        <v>80</v>
      </c>
    </row>
    <row r="543" spans="1:2" x14ac:dyDescent="0.3">
      <c r="A543" s="5" t="s">
        <v>20</v>
      </c>
      <c r="B543">
        <v>131</v>
      </c>
    </row>
    <row r="544" spans="1:2" x14ac:dyDescent="0.3">
      <c r="A544" s="5" t="s">
        <v>20</v>
      </c>
      <c r="B544">
        <v>112</v>
      </c>
    </row>
    <row r="545" spans="1:2" x14ac:dyDescent="0.3">
      <c r="A545" s="5" t="s">
        <v>20</v>
      </c>
      <c r="B545">
        <v>155</v>
      </c>
    </row>
    <row r="546" spans="1:2" x14ac:dyDescent="0.3">
      <c r="A546" s="5" t="s">
        <v>20</v>
      </c>
      <c r="B546">
        <v>266</v>
      </c>
    </row>
    <row r="547" spans="1:2" x14ac:dyDescent="0.3">
      <c r="A547" s="5" t="s">
        <v>20</v>
      </c>
      <c r="B547">
        <v>155</v>
      </c>
    </row>
    <row r="548" spans="1:2" x14ac:dyDescent="0.3">
      <c r="A548" s="5" t="s">
        <v>20</v>
      </c>
      <c r="B548">
        <v>207</v>
      </c>
    </row>
    <row r="549" spans="1:2" x14ac:dyDescent="0.3">
      <c r="A549" s="5" t="s">
        <v>20</v>
      </c>
      <c r="B549">
        <v>245</v>
      </c>
    </row>
    <row r="550" spans="1:2" x14ac:dyDescent="0.3">
      <c r="A550" s="5" t="s">
        <v>20</v>
      </c>
      <c r="B550">
        <v>1573</v>
      </c>
    </row>
    <row r="551" spans="1:2" x14ac:dyDescent="0.3">
      <c r="A551" s="5" t="s">
        <v>20</v>
      </c>
      <c r="B551">
        <v>114</v>
      </c>
    </row>
    <row r="552" spans="1:2" x14ac:dyDescent="0.3">
      <c r="A552" s="5" t="s">
        <v>20</v>
      </c>
      <c r="B552">
        <v>93</v>
      </c>
    </row>
    <row r="553" spans="1:2" x14ac:dyDescent="0.3">
      <c r="A553" s="5" t="s">
        <v>20</v>
      </c>
      <c r="B553">
        <v>1681</v>
      </c>
    </row>
    <row r="554" spans="1:2" x14ac:dyDescent="0.3">
      <c r="A554" s="5" t="s">
        <v>20</v>
      </c>
      <c r="B554">
        <v>32</v>
      </c>
    </row>
    <row r="555" spans="1:2" x14ac:dyDescent="0.3">
      <c r="A555" s="5" t="s">
        <v>20</v>
      </c>
      <c r="B555">
        <v>135</v>
      </c>
    </row>
    <row r="556" spans="1:2" x14ac:dyDescent="0.3">
      <c r="A556" s="5" t="s">
        <v>20</v>
      </c>
      <c r="B556">
        <v>140</v>
      </c>
    </row>
    <row r="557" spans="1:2" x14ac:dyDescent="0.3">
      <c r="A557" s="5" t="s">
        <v>20</v>
      </c>
      <c r="B557">
        <v>92</v>
      </c>
    </row>
    <row r="558" spans="1:2" x14ac:dyDescent="0.3">
      <c r="A558" s="5" t="s">
        <v>20</v>
      </c>
      <c r="B558">
        <v>1015</v>
      </c>
    </row>
    <row r="559" spans="1:2" x14ac:dyDescent="0.3">
      <c r="A559" s="5" t="s">
        <v>20</v>
      </c>
      <c r="B559">
        <v>323</v>
      </c>
    </row>
    <row r="560" spans="1:2" x14ac:dyDescent="0.3">
      <c r="A560" s="5" t="s">
        <v>20</v>
      </c>
      <c r="B560">
        <v>2326</v>
      </c>
    </row>
    <row r="561" spans="1:2" x14ac:dyDescent="0.3">
      <c r="A561" s="5" t="s">
        <v>20</v>
      </c>
      <c r="B561">
        <v>381</v>
      </c>
    </row>
    <row r="562" spans="1:2" x14ac:dyDescent="0.3">
      <c r="A562" s="5" t="s">
        <v>20</v>
      </c>
      <c r="B562">
        <v>480</v>
      </c>
    </row>
    <row r="563" spans="1:2" x14ac:dyDescent="0.3">
      <c r="A563" s="5" t="s">
        <v>20</v>
      </c>
      <c r="B563">
        <v>226</v>
      </c>
    </row>
    <row r="564" spans="1:2" x14ac:dyDescent="0.3">
      <c r="A564" s="5" t="s">
        <v>20</v>
      </c>
      <c r="B564">
        <v>241</v>
      </c>
    </row>
    <row r="565" spans="1:2" x14ac:dyDescent="0.3">
      <c r="A565" s="5" t="s">
        <v>20</v>
      </c>
      <c r="B565">
        <v>132</v>
      </c>
    </row>
    <row r="566" spans="1:2" x14ac:dyDescent="0.3">
      <c r="A566" s="5" t="s">
        <v>20</v>
      </c>
      <c r="B566">
        <v>2043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zoomScale="90" zoomScaleNormal="90" workbookViewId="0">
      <selection activeCell="K15" sqref="K15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6" width="18.5" customWidth="1"/>
    <col min="8" max="8" width="15.09765625" customWidth="1"/>
    <col min="9" max="9" width="14.796875" customWidth="1"/>
    <col min="10" max="10" width="11.19921875" customWidth="1"/>
    <col min="12" max="13" width="11.19921875" bestFit="1" customWidth="1"/>
    <col min="16" max="16" width="28" bestFit="1" customWidth="1"/>
    <col min="17" max="17" width="16.09765625" customWidth="1"/>
    <col min="18" max="18" width="17" customWidth="1"/>
    <col min="19" max="19" width="22.8984375" customWidth="1"/>
    <col min="20" max="20" width="21.296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E2/D2*100</f>
        <v>0</v>
      </c>
      <c r="G2" s="4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2033</v>
      </c>
      <c r="R2" t="s">
        <v>2034</v>
      </c>
      <c r="S2" s="12">
        <f>(((L2/60)/60)/24)+DATE(1970,1,1)</f>
        <v>42336.25</v>
      </c>
      <c r="T2" s="12">
        <f>(((M2/60)/60)/24)+DATE(1970,1,1)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9">
        <f t="shared" ref="F3:F66" si="0">E3/D3*100</f>
        <v>1040</v>
      </c>
      <c r="G3" s="5" t="s">
        <v>20</v>
      </c>
      <c r="H3">
        <v>158</v>
      </c>
      <c r="I3" s="8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2035</v>
      </c>
      <c r="R3" t="s">
        <v>2036</v>
      </c>
      <c r="S3" s="12">
        <f>(((L3/60)/60)/24)+DATE(1970,1,1)</f>
        <v>41870.208333333336</v>
      </c>
      <c r="T3" s="12">
        <f t="shared" ref="T3:T66" si="2">(((M3/60)/60)/24)+DATE(1970,1,1)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9">
        <f t="shared" si="0"/>
        <v>131.4787822878229</v>
      </c>
      <c r="G4" s="5" t="s">
        <v>20</v>
      </c>
      <c r="H4">
        <v>1425</v>
      </c>
      <c r="I4" s="8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2037</v>
      </c>
      <c r="R4" t="s">
        <v>2038</v>
      </c>
      <c r="S4" s="12">
        <f t="shared" ref="S4:S67" si="3">(((L4/60)/60)/24)+DATE(1970,1,1)</f>
        <v>41595.25</v>
      </c>
      <c r="T4" s="12">
        <f t="shared" si="2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9">
        <f t="shared" si="0"/>
        <v>58.976190476190467</v>
      </c>
      <c r="G5" s="4" t="s">
        <v>14</v>
      </c>
      <c r="H5">
        <v>24</v>
      </c>
      <c r="I5" s="8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2035</v>
      </c>
      <c r="R5" t="s">
        <v>2036</v>
      </c>
      <c r="S5" s="12">
        <f t="shared" si="3"/>
        <v>43688.208333333328</v>
      </c>
      <c r="T5" s="12">
        <f t="shared" si="2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9">
        <f t="shared" si="0"/>
        <v>69.276315789473685</v>
      </c>
      <c r="G6" s="4" t="s">
        <v>14</v>
      </c>
      <c r="H6">
        <v>53</v>
      </c>
      <c r="I6" s="8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2039</v>
      </c>
      <c r="R6" t="s">
        <v>2040</v>
      </c>
      <c r="S6" s="12">
        <f t="shared" si="3"/>
        <v>43485.25</v>
      </c>
      <c r="T6" s="12">
        <f t="shared" si="2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9">
        <f t="shared" si="0"/>
        <v>173.61842105263159</v>
      </c>
      <c r="G7" s="5" t="s">
        <v>20</v>
      </c>
      <c r="H7">
        <v>174</v>
      </c>
      <c r="I7" s="8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2039</v>
      </c>
      <c r="R7" t="s">
        <v>2040</v>
      </c>
      <c r="S7" s="12">
        <f t="shared" si="3"/>
        <v>41149.208333333336</v>
      </c>
      <c r="T7" s="12">
        <f t="shared" si="2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9">
        <f t="shared" si="0"/>
        <v>20.961538461538463</v>
      </c>
      <c r="G8" s="4" t="s">
        <v>14</v>
      </c>
      <c r="H8">
        <v>18</v>
      </c>
      <c r="I8" s="8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2041</v>
      </c>
      <c r="R8" t="s">
        <v>2042</v>
      </c>
      <c r="S8" s="12">
        <f t="shared" si="3"/>
        <v>42991.208333333328</v>
      </c>
      <c r="T8" s="12">
        <f t="shared" si="2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9">
        <f t="shared" si="0"/>
        <v>327.57777777777778</v>
      </c>
      <c r="G9" s="5" t="s">
        <v>20</v>
      </c>
      <c r="H9">
        <v>227</v>
      </c>
      <c r="I9" s="8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2039</v>
      </c>
      <c r="R9" t="s">
        <v>2040</v>
      </c>
      <c r="S9" s="12">
        <f t="shared" si="3"/>
        <v>42229.208333333328</v>
      </c>
      <c r="T9" s="12">
        <f t="shared" si="2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9">
        <f t="shared" si="0"/>
        <v>19.932788374205266</v>
      </c>
      <c r="G10" s="6" t="s">
        <v>47</v>
      </c>
      <c r="H10">
        <v>708</v>
      </c>
      <c r="I10" s="8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2039</v>
      </c>
      <c r="R10" t="s">
        <v>2040</v>
      </c>
      <c r="S10" s="12">
        <f t="shared" si="3"/>
        <v>40399.208333333336</v>
      </c>
      <c r="T10" s="12">
        <f t="shared" si="2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9">
        <f t="shared" si="0"/>
        <v>51.741935483870968</v>
      </c>
      <c r="G11" s="4" t="s">
        <v>14</v>
      </c>
      <c r="H11">
        <v>44</v>
      </c>
      <c r="I11" s="8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2035</v>
      </c>
      <c r="R11" t="s">
        <v>2043</v>
      </c>
      <c r="S11" s="12">
        <f t="shared" si="3"/>
        <v>41536.208333333336</v>
      </c>
      <c r="T11" s="12">
        <f t="shared" si="2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9">
        <f t="shared" si="0"/>
        <v>266.11538461538464</v>
      </c>
      <c r="G12" s="5" t="s">
        <v>20</v>
      </c>
      <c r="H12">
        <v>220</v>
      </c>
      <c r="I12" s="8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2041</v>
      </c>
      <c r="R12" t="s">
        <v>2044</v>
      </c>
      <c r="S12" s="12">
        <f t="shared" si="3"/>
        <v>40404.208333333336</v>
      </c>
      <c r="T12" s="12">
        <f t="shared" si="2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9">
        <f t="shared" si="0"/>
        <v>48.095238095238095</v>
      </c>
      <c r="G13" s="4" t="s">
        <v>14</v>
      </c>
      <c r="H13">
        <v>27</v>
      </c>
      <c r="I13" s="8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2039</v>
      </c>
      <c r="R13" t="s">
        <v>2040</v>
      </c>
      <c r="S13" s="12">
        <f t="shared" si="3"/>
        <v>40442.208333333336</v>
      </c>
      <c r="T13" s="12">
        <f t="shared" si="2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9">
        <f t="shared" si="0"/>
        <v>89.349206349206341</v>
      </c>
      <c r="G14" s="4" t="s">
        <v>14</v>
      </c>
      <c r="H14">
        <v>55</v>
      </c>
      <c r="I14" s="8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2041</v>
      </c>
      <c r="R14" t="s">
        <v>2044</v>
      </c>
      <c r="S14" s="12">
        <f t="shared" si="3"/>
        <v>43760.208333333328</v>
      </c>
      <c r="T14" s="12">
        <f t="shared" si="2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9">
        <f t="shared" si="0"/>
        <v>245.11904761904765</v>
      </c>
      <c r="G15" s="5" t="s">
        <v>20</v>
      </c>
      <c r="H15">
        <v>98</v>
      </c>
      <c r="I15" s="8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2035</v>
      </c>
      <c r="R15" t="s">
        <v>2045</v>
      </c>
      <c r="S15" s="12">
        <f t="shared" si="3"/>
        <v>42532.208333333328</v>
      </c>
      <c r="T15" s="12">
        <f t="shared" si="2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9">
        <f t="shared" si="0"/>
        <v>66.769503546099301</v>
      </c>
      <c r="G16" s="4" t="s">
        <v>14</v>
      </c>
      <c r="H16">
        <v>200</v>
      </c>
      <c r="I16" s="8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2035</v>
      </c>
      <c r="R16" t="s">
        <v>2045</v>
      </c>
      <c r="S16" s="12">
        <f t="shared" si="3"/>
        <v>40974.25</v>
      </c>
      <c r="T16" s="12">
        <f t="shared" si="2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9">
        <f t="shared" si="0"/>
        <v>47.307881773399011</v>
      </c>
      <c r="G17" s="4" t="s">
        <v>14</v>
      </c>
      <c r="H17">
        <v>452</v>
      </c>
      <c r="I17" s="8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2037</v>
      </c>
      <c r="R17" t="s">
        <v>2046</v>
      </c>
      <c r="S17" s="12">
        <f t="shared" si="3"/>
        <v>43809.25</v>
      </c>
      <c r="T17" s="12">
        <f t="shared" si="2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9">
        <f t="shared" si="0"/>
        <v>649.47058823529414</v>
      </c>
      <c r="G18" s="5" t="s">
        <v>20</v>
      </c>
      <c r="H18">
        <v>100</v>
      </c>
      <c r="I18" s="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2047</v>
      </c>
      <c r="R18" t="s">
        <v>2048</v>
      </c>
      <c r="S18" s="12">
        <f t="shared" si="3"/>
        <v>41661.25</v>
      </c>
      <c r="T18" s="12">
        <f t="shared" si="2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9">
        <f t="shared" si="0"/>
        <v>159.39125295508273</v>
      </c>
      <c r="G19" s="5" t="s">
        <v>20</v>
      </c>
      <c r="H19">
        <v>1249</v>
      </c>
      <c r="I19" s="8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2041</v>
      </c>
      <c r="R19" t="s">
        <v>2049</v>
      </c>
      <c r="S19" s="12">
        <f t="shared" si="3"/>
        <v>40555.25</v>
      </c>
      <c r="T19" s="12">
        <f t="shared" si="2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9">
        <f t="shared" si="0"/>
        <v>66.912087912087912</v>
      </c>
      <c r="G20" s="7" t="s">
        <v>74</v>
      </c>
      <c r="H20">
        <v>135</v>
      </c>
      <c r="I20" s="8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2039</v>
      </c>
      <c r="R20" t="s">
        <v>2040</v>
      </c>
      <c r="S20" s="12">
        <f t="shared" si="3"/>
        <v>43351.208333333328</v>
      </c>
      <c r="T20" s="12">
        <f t="shared" si="2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9">
        <f t="shared" si="0"/>
        <v>48.529600000000002</v>
      </c>
      <c r="G21" s="4" t="s">
        <v>14</v>
      </c>
      <c r="H21">
        <v>674</v>
      </c>
      <c r="I21" s="8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2039</v>
      </c>
      <c r="R21" t="s">
        <v>2040</v>
      </c>
      <c r="S21" s="12">
        <f t="shared" si="3"/>
        <v>43528.25</v>
      </c>
      <c r="T21" s="12">
        <f t="shared" si="2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9">
        <f t="shared" si="0"/>
        <v>112.24279210925646</v>
      </c>
      <c r="G22" s="5" t="s">
        <v>20</v>
      </c>
      <c r="H22">
        <v>1396</v>
      </c>
      <c r="I22" s="8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2041</v>
      </c>
      <c r="R22" t="s">
        <v>2044</v>
      </c>
      <c r="S22" s="12">
        <f t="shared" si="3"/>
        <v>41848.208333333336</v>
      </c>
      <c r="T22" s="12">
        <f t="shared" si="2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9">
        <f t="shared" si="0"/>
        <v>40.992553191489364</v>
      </c>
      <c r="G23" s="4" t="s">
        <v>14</v>
      </c>
      <c r="H23">
        <v>558</v>
      </c>
      <c r="I23" s="8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2039</v>
      </c>
      <c r="R23" t="s">
        <v>2040</v>
      </c>
      <c r="S23" s="12">
        <f t="shared" si="3"/>
        <v>40770.208333333336</v>
      </c>
      <c r="T23" s="12">
        <f t="shared" si="2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9">
        <f t="shared" si="0"/>
        <v>128.07106598984771</v>
      </c>
      <c r="G24" s="5" t="s">
        <v>20</v>
      </c>
      <c r="H24">
        <v>890</v>
      </c>
      <c r="I24" s="8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2039</v>
      </c>
      <c r="R24" t="s">
        <v>2040</v>
      </c>
      <c r="S24" s="12">
        <f t="shared" si="3"/>
        <v>43193.208333333328</v>
      </c>
      <c r="T24" s="12">
        <f t="shared" si="2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9">
        <f t="shared" si="0"/>
        <v>332.04444444444448</v>
      </c>
      <c r="G25" s="5" t="s">
        <v>20</v>
      </c>
      <c r="H25">
        <v>142</v>
      </c>
      <c r="I25" s="8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2041</v>
      </c>
      <c r="R25" t="s">
        <v>2042</v>
      </c>
      <c r="S25" s="12">
        <f t="shared" si="3"/>
        <v>43510.25</v>
      </c>
      <c r="T25" s="12">
        <f t="shared" si="2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9">
        <f t="shared" si="0"/>
        <v>112.83225108225108</v>
      </c>
      <c r="G26" s="5" t="s">
        <v>20</v>
      </c>
      <c r="H26">
        <v>2673</v>
      </c>
      <c r="I26" s="8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2037</v>
      </c>
      <c r="R26" t="s">
        <v>2046</v>
      </c>
      <c r="S26" s="12">
        <f t="shared" si="3"/>
        <v>41811.208333333336</v>
      </c>
      <c r="T26" s="12">
        <f t="shared" si="2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9">
        <f t="shared" si="0"/>
        <v>216.43636363636364</v>
      </c>
      <c r="G27" s="5" t="s">
        <v>20</v>
      </c>
      <c r="H27">
        <v>163</v>
      </c>
      <c r="I27" s="8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2050</v>
      </c>
      <c r="R27" t="s">
        <v>2051</v>
      </c>
      <c r="S27" s="12">
        <f t="shared" si="3"/>
        <v>40681.208333333336</v>
      </c>
      <c r="T27" s="12">
        <f t="shared" si="2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9">
        <f t="shared" si="0"/>
        <v>48.199069767441863</v>
      </c>
      <c r="G28" s="7" t="s">
        <v>74</v>
      </c>
      <c r="H28">
        <v>1480</v>
      </c>
      <c r="I28" s="8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2039</v>
      </c>
      <c r="R28" t="s">
        <v>2040</v>
      </c>
      <c r="S28" s="12">
        <f t="shared" si="3"/>
        <v>43312.208333333328</v>
      </c>
      <c r="T28" s="12">
        <f t="shared" si="2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9">
        <f t="shared" si="0"/>
        <v>79.95</v>
      </c>
      <c r="G29" s="4" t="s">
        <v>14</v>
      </c>
      <c r="H29">
        <v>15</v>
      </c>
      <c r="I29" s="8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2035</v>
      </c>
      <c r="R29" t="s">
        <v>2036</v>
      </c>
      <c r="S29" s="12">
        <f t="shared" si="3"/>
        <v>42280.208333333328</v>
      </c>
      <c r="T29" s="12">
        <f t="shared" si="2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9">
        <f t="shared" si="0"/>
        <v>105.22553516819573</v>
      </c>
      <c r="G30" s="5" t="s">
        <v>20</v>
      </c>
      <c r="H30">
        <v>2220</v>
      </c>
      <c r="I30" s="8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2039</v>
      </c>
      <c r="R30" t="s">
        <v>2040</v>
      </c>
      <c r="S30" s="12">
        <f t="shared" si="3"/>
        <v>40218.25</v>
      </c>
      <c r="T30" s="12">
        <f t="shared" si="2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9">
        <f t="shared" si="0"/>
        <v>328.89978213507629</v>
      </c>
      <c r="G31" s="5" t="s">
        <v>20</v>
      </c>
      <c r="H31">
        <v>1606</v>
      </c>
      <c r="I31" s="8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2041</v>
      </c>
      <c r="R31" t="s">
        <v>2052</v>
      </c>
      <c r="S31" s="12">
        <f t="shared" si="3"/>
        <v>43301.208333333328</v>
      </c>
      <c r="T31" s="12">
        <f t="shared" si="2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9">
        <f t="shared" si="0"/>
        <v>160.61111111111111</v>
      </c>
      <c r="G32" s="5" t="s">
        <v>20</v>
      </c>
      <c r="H32">
        <v>129</v>
      </c>
      <c r="I32" s="8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2041</v>
      </c>
      <c r="R32" t="s">
        <v>2049</v>
      </c>
      <c r="S32" s="12">
        <f t="shared" si="3"/>
        <v>43609.208333333328</v>
      </c>
      <c r="T32" s="12">
        <f t="shared" si="2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9">
        <f t="shared" si="0"/>
        <v>310</v>
      </c>
      <c r="G33" s="5" t="s">
        <v>20</v>
      </c>
      <c r="H33">
        <v>226</v>
      </c>
      <c r="I33" s="8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2050</v>
      </c>
      <c r="R33" t="s">
        <v>2051</v>
      </c>
      <c r="S33" s="12">
        <f t="shared" si="3"/>
        <v>42374.25</v>
      </c>
      <c r="T33" s="12">
        <f t="shared" si="2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9">
        <f t="shared" si="0"/>
        <v>86.807920792079202</v>
      </c>
      <c r="G34" s="4" t="s">
        <v>14</v>
      </c>
      <c r="H34">
        <v>2307</v>
      </c>
      <c r="I34" s="8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2041</v>
      </c>
      <c r="R34" t="s">
        <v>2042</v>
      </c>
      <c r="S34" s="12">
        <f t="shared" si="3"/>
        <v>43110.25</v>
      </c>
      <c r="T34" s="12">
        <f t="shared" si="2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9">
        <f t="shared" si="0"/>
        <v>377.82071713147411</v>
      </c>
      <c r="G35" s="5" t="s">
        <v>20</v>
      </c>
      <c r="H35">
        <v>5419</v>
      </c>
      <c r="I35" s="8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2039</v>
      </c>
      <c r="R35" t="s">
        <v>2040</v>
      </c>
      <c r="S35" s="12">
        <f t="shared" si="3"/>
        <v>41917.208333333336</v>
      </c>
      <c r="T35" s="12">
        <f t="shared" si="2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9">
        <f t="shared" si="0"/>
        <v>150.80645161290323</v>
      </c>
      <c r="G36" s="5" t="s">
        <v>20</v>
      </c>
      <c r="H36">
        <v>165</v>
      </c>
      <c r="I36" s="8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2041</v>
      </c>
      <c r="R36" t="s">
        <v>2042</v>
      </c>
      <c r="S36" s="12">
        <f t="shared" si="3"/>
        <v>42817.208333333328</v>
      </c>
      <c r="T36" s="12">
        <f t="shared" si="2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9">
        <f t="shared" si="0"/>
        <v>150.30119521912351</v>
      </c>
      <c r="G37" s="5" t="s">
        <v>20</v>
      </c>
      <c r="H37">
        <v>1965</v>
      </c>
      <c r="I37" s="8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2041</v>
      </c>
      <c r="R37" t="s">
        <v>2044</v>
      </c>
      <c r="S37" s="12">
        <f t="shared" si="3"/>
        <v>43484.25</v>
      </c>
      <c r="T37" s="12">
        <f t="shared" si="2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9">
        <f t="shared" si="0"/>
        <v>157.28571428571431</v>
      </c>
      <c r="G38" s="5" t="s">
        <v>20</v>
      </c>
      <c r="H38">
        <v>16</v>
      </c>
      <c r="I38" s="8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2039</v>
      </c>
      <c r="R38" t="s">
        <v>2040</v>
      </c>
      <c r="S38" s="12">
        <f t="shared" si="3"/>
        <v>40600.25</v>
      </c>
      <c r="T38" s="12">
        <f t="shared" si="2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9">
        <f t="shared" si="0"/>
        <v>139.98765432098764</v>
      </c>
      <c r="G39" s="5" t="s">
        <v>20</v>
      </c>
      <c r="H39">
        <v>107</v>
      </c>
      <c r="I39" s="8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2047</v>
      </c>
      <c r="R39" t="s">
        <v>2053</v>
      </c>
      <c r="S39" s="12">
        <f t="shared" si="3"/>
        <v>43744.208333333328</v>
      </c>
      <c r="T39" s="12">
        <f t="shared" si="2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9">
        <f t="shared" si="0"/>
        <v>325.32258064516128</v>
      </c>
      <c r="G40" s="5" t="s">
        <v>20</v>
      </c>
      <c r="H40">
        <v>134</v>
      </c>
      <c r="I40" s="8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2054</v>
      </c>
      <c r="R40" t="s">
        <v>2055</v>
      </c>
      <c r="S40" s="12">
        <f t="shared" si="3"/>
        <v>40469.208333333336</v>
      </c>
      <c r="T40" s="12">
        <f t="shared" si="2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9">
        <f t="shared" si="0"/>
        <v>50.777777777777779</v>
      </c>
      <c r="G41" s="4" t="s">
        <v>14</v>
      </c>
      <c r="H41">
        <v>88</v>
      </c>
      <c r="I41" s="8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2039</v>
      </c>
      <c r="R41" t="s">
        <v>2040</v>
      </c>
      <c r="S41" s="12">
        <f t="shared" si="3"/>
        <v>41330.25</v>
      </c>
      <c r="T41" s="12">
        <f t="shared" si="2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9">
        <f t="shared" si="0"/>
        <v>169.06818181818181</v>
      </c>
      <c r="G42" s="5" t="s">
        <v>20</v>
      </c>
      <c r="H42">
        <v>198</v>
      </c>
      <c r="I42" s="8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2037</v>
      </c>
      <c r="R42" t="s">
        <v>2046</v>
      </c>
      <c r="S42" s="12">
        <f t="shared" si="3"/>
        <v>40334.208333333336</v>
      </c>
      <c r="T42" s="12">
        <f t="shared" si="2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9">
        <f t="shared" si="0"/>
        <v>212.92857142857144</v>
      </c>
      <c r="G43" s="5" t="s">
        <v>20</v>
      </c>
      <c r="H43">
        <v>111</v>
      </c>
      <c r="I43" s="8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2035</v>
      </c>
      <c r="R43" t="s">
        <v>2036</v>
      </c>
      <c r="S43" s="12">
        <f t="shared" si="3"/>
        <v>41156.208333333336</v>
      </c>
      <c r="T43" s="12">
        <f t="shared" si="2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9">
        <f t="shared" si="0"/>
        <v>443.94444444444446</v>
      </c>
      <c r="G44" s="5" t="s">
        <v>20</v>
      </c>
      <c r="H44">
        <v>222</v>
      </c>
      <c r="I44" s="8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2033</v>
      </c>
      <c r="R44" t="s">
        <v>2034</v>
      </c>
      <c r="S44" s="12">
        <f t="shared" si="3"/>
        <v>40728.208333333336</v>
      </c>
      <c r="T44" s="12">
        <f t="shared" si="2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9">
        <f t="shared" si="0"/>
        <v>185.9390243902439</v>
      </c>
      <c r="G45" s="5" t="s">
        <v>20</v>
      </c>
      <c r="H45">
        <v>6212</v>
      </c>
      <c r="I45" s="8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2047</v>
      </c>
      <c r="R45" t="s">
        <v>2056</v>
      </c>
      <c r="S45" s="12">
        <f t="shared" si="3"/>
        <v>41844.208333333336</v>
      </c>
      <c r="T45" s="12">
        <f t="shared" si="2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9">
        <f t="shared" si="0"/>
        <v>658.8125</v>
      </c>
      <c r="G46" s="5" t="s">
        <v>20</v>
      </c>
      <c r="H46">
        <v>98</v>
      </c>
      <c r="I46" s="8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2047</v>
      </c>
      <c r="R46" t="s">
        <v>2053</v>
      </c>
      <c r="S46" s="12">
        <f t="shared" si="3"/>
        <v>43541.208333333328</v>
      </c>
      <c r="T46" s="12">
        <f t="shared" si="2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9">
        <f t="shared" si="0"/>
        <v>47.684210526315788</v>
      </c>
      <c r="G47" s="4" t="s">
        <v>14</v>
      </c>
      <c r="H47">
        <v>48</v>
      </c>
      <c r="I47" s="8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2039</v>
      </c>
      <c r="R47" t="s">
        <v>2040</v>
      </c>
      <c r="S47" s="12">
        <f t="shared" si="3"/>
        <v>42676.208333333328</v>
      </c>
      <c r="T47" s="12">
        <f t="shared" si="2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9">
        <f t="shared" si="0"/>
        <v>114.78378378378378</v>
      </c>
      <c r="G48" s="5" t="s">
        <v>20</v>
      </c>
      <c r="H48">
        <v>92</v>
      </c>
      <c r="I48" s="8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2035</v>
      </c>
      <c r="R48" t="s">
        <v>2036</v>
      </c>
      <c r="S48" s="12">
        <f t="shared" si="3"/>
        <v>40367.208333333336</v>
      </c>
      <c r="T48" s="12">
        <f t="shared" si="2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9">
        <f t="shared" si="0"/>
        <v>475.26666666666665</v>
      </c>
      <c r="G49" s="5" t="s">
        <v>20</v>
      </c>
      <c r="H49">
        <v>149</v>
      </c>
      <c r="I49" s="8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2039</v>
      </c>
      <c r="R49" t="s">
        <v>2040</v>
      </c>
      <c r="S49" s="12">
        <f t="shared" si="3"/>
        <v>41727.208333333336</v>
      </c>
      <c r="T49" s="12">
        <f t="shared" si="2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9">
        <f t="shared" si="0"/>
        <v>386.97297297297297</v>
      </c>
      <c r="G50" s="5" t="s">
        <v>20</v>
      </c>
      <c r="H50">
        <v>2431</v>
      </c>
      <c r="I50" s="8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2039</v>
      </c>
      <c r="R50" t="s">
        <v>2040</v>
      </c>
      <c r="S50" s="12">
        <f t="shared" si="3"/>
        <v>42180.208333333328</v>
      </c>
      <c r="T50" s="12">
        <f t="shared" si="2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9">
        <f t="shared" si="0"/>
        <v>189.625</v>
      </c>
      <c r="G51" s="5" t="s">
        <v>20</v>
      </c>
      <c r="H51">
        <v>303</v>
      </c>
      <c r="I51" s="8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2035</v>
      </c>
      <c r="R51" t="s">
        <v>2036</v>
      </c>
      <c r="S51" s="12">
        <f t="shared" si="3"/>
        <v>43758.208333333328</v>
      </c>
      <c r="T51" s="12">
        <f t="shared" si="2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9">
        <f t="shared" si="0"/>
        <v>2</v>
      </c>
      <c r="G52" s="4" t="s">
        <v>14</v>
      </c>
      <c r="H52">
        <v>1</v>
      </c>
      <c r="I52" s="8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2035</v>
      </c>
      <c r="R52" t="s">
        <v>2057</v>
      </c>
      <c r="S52" s="12">
        <f t="shared" si="3"/>
        <v>41487.208333333336</v>
      </c>
      <c r="T52" s="12">
        <f t="shared" si="2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9">
        <f t="shared" si="0"/>
        <v>91.867805186590772</v>
      </c>
      <c r="G53" s="4" t="s">
        <v>14</v>
      </c>
      <c r="H53">
        <v>1467</v>
      </c>
      <c r="I53" s="8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2037</v>
      </c>
      <c r="R53" t="s">
        <v>2046</v>
      </c>
      <c r="S53" s="12">
        <f t="shared" si="3"/>
        <v>40995.208333333336</v>
      </c>
      <c r="T53" s="12">
        <f t="shared" si="2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9">
        <f t="shared" si="0"/>
        <v>34.152777777777779</v>
      </c>
      <c r="G54" s="4" t="s">
        <v>14</v>
      </c>
      <c r="H54">
        <v>75</v>
      </c>
      <c r="I54" s="8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2039</v>
      </c>
      <c r="R54" t="s">
        <v>2040</v>
      </c>
      <c r="S54" s="12">
        <f t="shared" si="3"/>
        <v>40436.208333333336</v>
      </c>
      <c r="T54" s="12">
        <f t="shared" si="2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9">
        <f t="shared" si="0"/>
        <v>140.40909090909091</v>
      </c>
      <c r="G55" s="5" t="s">
        <v>20</v>
      </c>
      <c r="H55">
        <v>209</v>
      </c>
      <c r="I55" s="8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2041</v>
      </c>
      <c r="R55" t="s">
        <v>2044</v>
      </c>
      <c r="S55" s="12">
        <f t="shared" si="3"/>
        <v>41779.208333333336</v>
      </c>
      <c r="T55" s="12">
        <f t="shared" si="2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9">
        <f t="shared" si="0"/>
        <v>89.86666666666666</v>
      </c>
      <c r="G56" s="4" t="s">
        <v>14</v>
      </c>
      <c r="H56">
        <v>120</v>
      </c>
      <c r="I56" s="8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2037</v>
      </c>
      <c r="R56" t="s">
        <v>2046</v>
      </c>
      <c r="S56" s="12">
        <f t="shared" si="3"/>
        <v>43170.25</v>
      </c>
      <c r="T56" s="12">
        <f t="shared" si="2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9">
        <f t="shared" si="0"/>
        <v>177.96969696969697</v>
      </c>
      <c r="G57" s="5" t="s">
        <v>20</v>
      </c>
      <c r="H57">
        <v>131</v>
      </c>
      <c r="I57" s="8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2035</v>
      </c>
      <c r="R57" t="s">
        <v>2058</v>
      </c>
      <c r="S57" s="12">
        <f t="shared" si="3"/>
        <v>43311.208333333328</v>
      </c>
      <c r="T57" s="12">
        <f t="shared" si="2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9">
        <f t="shared" si="0"/>
        <v>143.66249999999999</v>
      </c>
      <c r="G58" s="5" t="s">
        <v>20</v>
      </c>
      <c r="H58">
        <v>164</v>
      </c>
      <c r="I58" s="8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2037</v>
      </c>
      <c r="R58" t="s">
        <v>2046</v>
      </c>
      <c r="S58" s="12">
        <f t="shared" si="3"/>
        <v>42014.25</v>
      </c>
      <c r="T58" s="12">
        <f t="shared" si="2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9">
        <f t="shared" si="0"/>
        <v>215.27586206896552</v>
      </c>
      <c r="G59" s="5" t="s">
        <v>20</v>
      </c>
      <c r="H59">
        <v>201</v>
      </c>
      <c r="I59" s="8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2050</v>
      </c>
      <c r="R59" t="s">
        <v>2051</v>
      </c>
      <c r="S59" s="12">
        <f t="shared" si="3"/>
        <v>42979.208333333328</v>
      </c>
      <c r="T59" s="12">
        <f t="shared" si="2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9">
        <f t="shared" si="0"/>
        <v>227.11111111111114</v>
      </c>
      <c r="G60" s="5" t="s">
        <v>20</v>
      </c>
      <c r="H60">
        <v>211</v>
      </c>
      <c r="I60" s="8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2039</v>
      </c>
      <c r="R60" t="s">
        <v>2040</v>
      </c>
      <c r="S60" s="12">
        <f t="shared" si="3"/>
        <v>42268.208333333328</v>
      </c>
      <c r="T60" s="12">
        <f t="shared" si="2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9">
        <f t="shared" si="0"/>
        <v>275.07142857142861</v>
      </c>
      <c r="G61" s="5" t="s">
        <v>20</v>
      </c>
      <c r="H61">
        <v>128</v>
      </c>
      <c r="I61" s="8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2039</v>
      </c>
      <c r="R61" t="s">
        <v>2040</v>
      </c>
      <c r="S61" s="12">
        <f t="shared" si="3"/>
        <v>42898.208333333328</v>
      </c>
      <c r="T61" s="12">
        <f t="shared" si="2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9">
        <f t="shared" si="0"/>
        <v>144.37048832271762</v>
      </c>
      <c r="G62" s="5" t="s">
        <v>20</v>
      </c>
      <c r="H62">
        <v>1600</v>
      </c>
      <c r="I62" s="8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2039</v>
      </c>
      <c r="R62" t="s">
        <v>2040</v>
      </c>
      <c r="S62" s="12">
        <f t="shared" si="3"/>
        <v>41107.208333333336</v>
      </c>
      <c r="T62" s="12">
        <f t="shared" si="2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9">
        <f t="shared" si="0"/>
        <v>92.74598393574297</v>
      </c>
      <c r="G63" s="4" t="s">
        <v>14</v>
      </c>
      <c r="H63">
        <v>2253</v>
      </c>
      <c r="I63" s="8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2039</v>
      </c>
      <c r="R63" t="s">
        <v>2040</v>
      </c>
      <c r="S63" s="12">
        <f t="shared" si="3"/>
        <v>40595.25</v>
      </c>
      <c r="T63" s="12">
        <f t="shared" si="2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9">
        <f t="shared" si="0"/>
        <v>722.6</v>
      </c>
      <c r="G64" s="5" t="s">
        <v>20</v>
      </c>
      <c r="H64">
        <v>249</v>
      </c>
      <c r="I64" s="8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2037</v>
      </c>
      <c r="R64" t="s">
        <v>2038</v>
      </c>
      <c r="S64" s="12">
        <f t="shared" si="3"/>
        <v>42160.208333333328</v>
      </c>
      <c r="T64" s="12">
        <f t="shared" si="2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9">
        <f t="shared" si="0"/>
        <v>11.851063829787234</v>
      </c>
      <c r="G65" s="4" t="s">
        <v>14</v>
      </c>
      <c r="H65">
        <v>5</v>
      </c>
      <c r="I65" s="8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2039</v>
      </c>
      <c r="R65" t="s">
        <v>2040</v>
      </c>
      <c r="S65" s="12">
        <f t="shared" si="3"/>
        <v>42853.208333333328</v>
      </c>
      <c r="T65" s="12">
        <f t="shared" si="2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9">
        <f t="shared" si="0"/>
        <v>97.642857142857139</v>
      </c>
      <c r="G66" s="4" t="s">
        <v>14</v>
      </c>
      <c r="H66">
        <v>38</v>
      </c>
      <c r="I66" s="8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2037</v>
      </c>
      <c r="R66" t="s">
        <v>2038</v>
      </c>
      <c r="S66" s="12">
        <f t="shared" si="3"/>
        <v>43283.208333333328</v>
      </c>
      <c r="T66" s="12">
        <f t="shared" si="2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9">
        <f t="shared" ref="F67:F130" si="4">E67/D67*100</f>
        <v>236.14754098360655</v>
      </c>
      <c r="G67" s="5" t="s">
        <v>20</v>
      </c>
      <c r="H67">
        <v>236</v>
      </c>
      <c r="I67" s="8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2039</v>
      </c>
      <c r="R67" t="s">
        <v>2040</v>
      </c>
      <c r="S67" s="12">
        <f t="shared" si="3"/>
        <v>40570.25</v>
      </c>
      <c r="T67" s="12">
        <f t="shared" ref="T67:T130" si="6">(((M67/60)/60)/24)+DATE(1970,1,1)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9">
        <f t="shared" si="4"/>
        <v>45.068965517241381</v>
      </c>
      <c r="G68" s="4" t="s">
        <v>14</v>
      </c>
      <c r="H68">
        <v>12</v>
      </c>
      <c r="I68" s="8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2039</v>
      </c>
      <c r="R68" t="s">
        <v>2040</v>
      </c>
      <c r="S68" s="12">
        <f t="shared" ref="S68:S131" si="7">(((L68/60)/60)/24)+DATE(1970,1,1)</f>
        <v>42102.208333333328</v>
      </c>
      <c r="T68" s="12">
        <f t="shared" si="6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9">
        <f t="shared" si="4"/>
        <v>162.38567493112947</v>
      </c>
      <c r="G69" s="5" t="s">
        <v>20</v>
      </c>
      <c r="H69">
        <v>4065</v>
      </c>
      <c r="I69" s="8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2037</v>
      </c>
      <c r="R69" t="s">
        <v>2046</v>
      </c>
      <c r="S69" s="12">
        <f t="shared" si="7"/>
        <v>40203.25</v>
      </c>
      <c r="T69" s="12">
        <f t="shared" si="6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9">
        <f t="shared" si="4"/>
        <v>254.52631578947367</v>
      </c>
      <c r="G70" s="5" t="s">
        <v>20</v>
      </c>
      <c r="H70">
        <v>246</v>
      </c>
      <c r="I70" s="8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2039</v>
      </c>
      <c r="R70" t="s">
        <v>2040</v>
      </c>
      <c r="S70" s="12">
        <f t="shared" si="7"/>
        <v>42943.208333333328</v>
      </c>
      <c r="T70" s="12">
        <f t="shared" si="6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9">
        <f t="shared" si="4"/>
        <v>24.063291139240505</v>
      </c>
      <c r="G71" s="7" t="s">
        <v>74</v>
      </c>
      <c r="H71">
        <v>17</v>
      </c>
      <c r="I71" s="8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2039</v>
      </c>
      <c r="R71" t="s">
        <v>2040</v>
      </c>
      <c r="S71" s="12">
        <f t="shared" si="7"/>
        <v>40531.25</v>
      </c>
      <c r="T71" s="12">
        <f t="shared" si="6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9">
        <f t="shared" si="4"/>
        <v>123.74140625000001</v>
      </c>
      <c r="G72" s="5" t="s">
        <v>20</v>
      </c>
      <c r="H72">
        <v>2475</v>
      </c>
      <c r="I72" s="8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2039</v>
      </c>
      <c r="R72" t="s">
        <v>2040</v>
      </c>
      <c r="S72" s="12">
        <f t="shared" si="7"/>
        <v>40484.208333333336</v>
      </c>
      <c r="T72" s="12">
        <f t="shared" si="6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9">
        <f t="shared" si="4"/>
        <v>108.06666666666666</v>
      </c>
      <c r="G73" s="5" t="s">
        <v>20</v>
      </c>
      <c r="H73">
        <v>76</v>
      </c>
      <c r="I73" s="8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2039</v>
      </c>
      <c r="R73" t="s">
        <v>2040</v>
      </c>
      <c r="S73" s="12">
        <f t="shared" si="7"/>
        <v>43799.25</v>
      </c>
      <c r="T73" s="12">
        <f t="shared" si="6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9">
        <f t="shared" si="4"/>
        <v>670.33333333333326</v>
      </c>
      <c r="G74" s="5" t="s">
        <v>20</v>
      </c>
      <c r="H74">
        <v>54</v>
      </c>
      <c r="I74" s="8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2041</v>
      </c>
      <c r="R74" t="s">
        <v>2049</v>
      </c>
      <c r="S74" s="12">
        <f t="shared" si="7"/>
        <v>42186.208333333328</v>
      </c>
      <c r="T74" s="12">
        <f t="shared" si="6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9">
        <f t="shared" si="4"/>
        <v>660.92857142857144</v>
      </c>
      <c r="G75" s="5" t="s">
        <v>20</v>
      </c>
      <c r="H75">
        <v>88</v>
      </c>
      <c r="I75" s="8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2035</v>
      </c>
      <c r="R75" t="s">
        <v>2058</v>
      </c>
      <c r="S75" s="12">
        <f t="shared" si="7"/>
        <v>42701.25</v>
      </c>
      <c r="T75" s="12">
        <f t="shared" si="6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9">
        <f t="shared" si="4"/>
        <v>122.46153846153847</v>
      </c>
      <c r="G76" s="5" t="s">
        <v>20</v>
      </c>
      <c r="H76">
        <v>85</v>
      </c>
      <c r="I76" s="8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2035</v>
      </c>
      <c r="R76" t="s">
        <v>2057</v>
      </c>
      <c r="S76" s="12">
        <f t="shared" si="7"/>
        <v>42456.208333333328</v>
      </c>
      <c r="T76" s="12">
        <f t="shared" si="6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9">
        <f t="shared" si="4"/>
        <v>150.57731958762886</v>
      </c>
      <c r="G77" s="5" t="s">
        <v>20</v>
      </c>
      <c r="H77">
        <v>170</v>
      </c>
      <c r="I77" s="8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2054</v>
      </c>
      <c r="R77" t="s">
        <v>2055</v>
      </c>
      <c r="S77" s="12">
        <f t="shared" si="7"/>
        <v>43296.208333333328</v>
      </c>
      <c r="T77" s="12">
        <f t="shared" si="6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9">
        <f t="shared" si="4"/>
        <v>78.106590724165997</v>
      </c>
      <c r="G78" s="4" t="s">
        <v>14</v>
      </c>
      <c r="H78">
        <v>1684</v>
      </c>
      <c r="I78" s="8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2039</v>
      </c>
      <c r="R78" t="s">
        <v>2040</v>
      </c>
      <c r="S78" s="12">
        <f t="shared" si="7"/>
        <v>42027.25</v>
      </c>
      <c r="T78" s="12">
        <f t="shared" si="6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9">
        <f t="shared" si="4"/>
        <v>46.94736842105263</v>
      </c>
      <c r="G79" s="4" t="s">
        <v>14</v>
      </c>
      <c r="H79">
        <v>56</v>
      </c>
      <c r="I79" s="8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2041</v>
      </c>
      <c r="R79" t="s">
        <v>2049</v>
      </c>
      <c r="S79" s="12">
        <f t="shared" si="7"/>
        <v>40448.208333333336</v>
      </c>
      <c r="T79" s="12">
        <f t="shared" si="6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9">
        <f t="shared" si="4"/>
        <v>300.8</v>
      </c>
      <c r="G80" s="5" t="s">
        <v>20</v>
      </c>
      <c r="H80">
        <v>330</v>
      </c>
      <c r="I80" s="8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2047</v>
      </c>
      <c r="R80" t="s">
        <v>2059</v>
      </c>
      <c r="S80" s="12">
        <f t="shared" si="7"/>
        <v>43206.208333333328</v>
      </c>
      <c r="T80" s="12">
        <f t="shared" si="6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9">
        <f t="shared" si="4"/>
        <v>69.598615916955026</v>
      </c>
      <c r="G81" s="4" t="s">
        <v>14</v>
      </c>
      <c r="H81">
        <v>838</v>
      </c>
      <c r="I81" s="8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2039</v>
      </c>
      <c r="R81" t="s">
        <v>2040</v>
      </c>
      <c r="S81" s="12">
        <f t="shared" si="7"/>
        <v>43267.208333333328</v>
      </c>
      <c r="T81" s="12">
        <f t="shared" si="6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9">
        <f t="shared" si="4"/>
        <v>637.4545454545455</v>
      </c>
      <c r="G82" s="5" t="s">
        <v>20</v>
      </c>
      <c r="H82">
        <v>127</v>
      </c>
      <c r="I82" s="8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2050</v>
      </c>
      <c r="R82" t="s">
        <v>2051</v>
      </c>
      <c r="S82" s="12">
        <f t="shared" si="7"/>
        <v>42976.208333333328</v>
      </c>
      <c r="T82" s="12">
        <f t="shared" si="6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9">
        <f t="shared" si="4"/>
        <v>225.33928571428569</v>
      </c>
      <c r="G83" s="5" t="s">
        <v>20</v>
      </c>
      <c r="H83">
        <v>411</v>
      </c>
      <c r="I83" s="8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2035</v>
      </c>
      <c r="R83" t="s">
        <v>2036</v>
      </c>
      <c r="S83" s="12">
        <f t="shared" si="7"/>
        <v>43062.25</v>
      </c>
      <c r="T83" s="12">
        <f t="shared" si="6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9">
        <f t="shared" si="4"/>
        <v>1497.3000000000002</v>
      </c>
      <c r="G84" s="5" t="s">
        <v>20</v>
      </c>
      <c r="H84">
        <v>180</v>
      </c>
      <c r="I84" s="8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2050</v>
      </c>
      <c r="R84" t="s">
        <v>2051</v>
      </c>
      <c r="S84" s="12">
        <f t="shared" si="7"/>
        <v>43482.25</v>
      </c>
      <c r="T84" s="12">
        <f t="shared" si="6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9">
        <f t="shared" si="4"/>
        <v>37.590225563909776</v>
      </c>
      <c r="G85" s="4" t="s">
        <v>14</v>
      </c>
      <c r="H85">
        <v>1000</v>
      </c>
      <c r="I85" s="8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2035</v>
      </c>
      <c r="R85" t="s">
        <v>2043</v>
      </c>
      <c r="S85" s="12">
        <f t="shared" si="7"/>
        <v>42579.208333333328</v>
      </c>
      <c r="T85" s="12">
        <f t="shared" si="6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9">
        <f t="shared" si="4"/>
        <v>132.36942675159236</v>
      </c>
      <c r="G86" s="5" t="s">
        <v>20</v>
      </c>
      <c r="H86">
        <v>374</v>
      </c>
      <c r="I86" s="8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2037</v>
      </c>
      <c r="R86" t="s">
        <v>2046</v>
      </c>
      <c r="S86" s="12">
        <f t="shared" si="7"/>
        <v>41118.208333333336</v>
      </c>
      <c r="T86" s="12">
        <f t="shared" si="6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9">
        <f t="shared" si="4"/>
        <v>131.22448979591837</v>
      </c>
      <c r="G87" s="5" t="s">
        <v>20</v>
      </c>
      <c r="H87">
        <v>71</v>
      </c>
      <c r="I87" s="8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2035</v>
      </c>
      <c r="R87" t="s">
        <v>2045</v>
      </c>
      <c r="S87" s="12">
        <f t="shared" si="7"/>
        <v>40797.208333333336</v>
      </c>
      <c r="T87" s="12">
        <f t="shared" si="6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9">
        <f t="shared" si="4"/>
        <v>167.63513513513513</v>
      </c>
      <c r="G88" s="5" t="s">
        <v>20</v>
      </c>
      <c r="H88">
        <v>203</v>
      </c>
      <c r="I88" s="8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2039</v>
      </c>
      <c r="R88" t="s">
        <v>2040</v>
      </c>
      <c r="S88" s="12">
        <f t="shared" si="7"/>
        <v>42128.208333333328</v>
      </c>
      <c r="T88" s="12">
        <f t="shared" si="6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9">
        <f t="shared" si="4"/>
        <v>61.984886649874063</v>
      </c>
      <c r="G89" s="4" t="s">
        <v>14</v>
      </c>
      <c r="H89">
        <v>1482</v>
      </c>
      <c r="I89" s="8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2035</v>
      </c>
      <c r="R89" t="s">
        <v>2036</v>
      </c>
      <c r="S89" s="12">
        <f t="shared" si="7"/>
        <v>40610.25</v>
      </c>
      <c r="T89" s="12">
        <f t="shared" si="6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9">
        <f t="shared" si="4"/>
        <v>260.75</v>
      </c>
      <c r="G90" s="5" t="s">
        <v>20</v>
      </c>
      <c r="H90">
        <v>113</v>
      </c>
      <c r="I90" s="8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2047</v>
      </c>
      <c r="R90" t="s">
        <v>2059</v>
      </c>
      <c r="S90" s="12">
        <f t="shared" si="7"/>
        <v>42110.208333333328</v>
      </c>
      <c r="T90" s="12">
        <f t="shared" si="6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9">
        <f t="shared" si="4"/>
        <v>252.58823529411765</v>
      </c>
      <c r="G91" s="5" t="s">
        <v>20</v>
      </c>
      <c r="H91">
        <v>96</v>
      </c>
      <c r="I91" s="8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2039</v>
      </c>
      <c r="R91" t="s">
        <v>2040</v>
      </c>
      <c r="S91" s="12">
        <f t="shared" si="7"/>
        <v>40283.208333333336</v>
      </c>
      <c r="T91" s="12">
        <f t="shared" si="6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9">
        <f t="shared" si="4"/>
        <v>78.615384615384613</v>
      </c>
      <c r="G92" s="4" t="s">
        <v>14</v>
      </c>
      <c r="H92">
        <v>106</v>
      </c>
      <c r="I92" s="8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2039</v>
      </c>
      <c r="R92" t="s">
        <v>2040</v>
      </c>
      <c r="S92" s="12">
        <f t="shared" si="7"/>
        <v>42425.25</v>
      </c>
      <c r="T92" s="12">
        <f t="shared" si="6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9">
        <f t="shared" si="4"/>
        <v>48.404406999351913</v>
      </c>
      <c r="G93" s="4" t="s">
        <v>14</v>
      </c>
      <c r="H93">
        <v>679</v>
      </c>
      <c r="I93" s="8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2047</v>
      </c>
      <c r="R93" t="s">
        <v>2059</v>
      </c>
      <c r="S93" s="12">
        <f t="shared" si="7"/>
        <v>42588.208333333328</v>
      </c>
      <c r="T93" s="12">
        <f t="shared" si="6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9">
        <f t="shared" si="4"/>
        <v>258.875</v>
      </c>
      <c r="G94" s="5" t="s">
        <v>20</v>
      </c>
      <c r="H94">
        <v>498</v>
      </c>
      <c r="I94" s="8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2050</v>
      </c>
      <c r="R94" t="s">
        <v>2051</v>
      </c>
      <c r="S94" s="12">
        <f t="shared" si="7"/>
        <v>40352.208333333336</v>
      </c>
      <c r="T94" s="12">
        <f t="shared" si="6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9">
        <f t="shared" si="4"/>
        <v>60.548713235294116</v>
      </c>
      <c r="G95" s="7" t="s">
        <v>74</v>
      </c>
      <c r="H95">
        <v>610</v>
      </c>
      <c r="I95" s="8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2039</v>
      </c>
      <c r="R95" t="s">
        <v>2040</v>
      </c>
      <c r="S95" s="12">
        <f t="shared" si="7"/>
        <v>41202.208333333336</v>
      </c>
      <c r="T95" s="12">
        <f t="shared" si="6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9">
        <f t="shared" si="4"/>
        <v>303.68965517241378</v>
      </c>
      <c r="G96" s="5" t="s">
        <v>20</v>
      </c>
      <c r="H96">
        <v>180</v>
      </c>
      <c r="I96" s="8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2037</v>
      </c>
      <c r="R96" t="s">
        <v>2038</v>
      </c>
      <c r="S96" s="12">
        <f t="shared" si="7"/>
        <v>43562.208333333328</v>
      </c>
      <c r="T96" s="12">
        <f t="shared" si="6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9">
        <f t="shared" si="4"/>
        <v>112.99999999999999</v>
      </c>
      <c r="G97" s="5" t="s">
        <v>20</v>
      </c>
      <c r="H97">
        <v>27</v>
      </c>
      <c r="I97" s="8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2041</v>
      </c>
      <c r="R97" t="s">
        <v>2042</v>
      </c>
      <c r="S97" s="12">
        <f t="shared" si="7"/>
        <v>43752.208333333328</v>
      </c>
      <c r="T97" s="12">
        <f t="shared" si="6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9">
        <f t="shared" si="4"/>
        <v>217.37876614060258</v>
      </c>
      <c r="G98" s="5" t="s">
        <v>20</v>
      </c>
      <c r="H98">
        <v>2331</v>
      </c>
      <c r="I98" s="8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2039</v>
      </c>
      <c r="R98" t="s">
        <v>2040</v>
      </c>
      <c r="S98" s="12">
        <f t="shared" si="7"/>
        <v>40612.25</v>
      </c>
      <c r="T98" s="12">
        <f t="shared" si="6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9">
        <f t="shared" si="4"/>
        <v>926.69230769230762</v>
      </c>
      <c r="G99" s="5" t="s">
        <v>20</v>
      </c>
      <c r="H99">
        <v>113</v>
      </c>
      <c r="I99" s="8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2033</v>
      </c>
      <c r="R99" t="s">
        <v>2034</v>
      </c>
      <c r="S99" s="12">
        <f t="shared" si="7"/>
        <v>42180.208333333328</v>
      </c>
      <c r="T99" s="12">
        <f t="shared" si="6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9">
        <f t="shared" si="4"/>
        <v>33.692229038854805</v>
      </c>
      <c r="G100" s="4" t="s">
        <v>14</v>
      </c>
      <c r="H100">
        <v>1220</v>
      </c>
      <c r="I100" s="8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2050</v>
      </c>
      <c r="R100" t="s">
        <v>2051</v>
      </c>
      <c r="S100" s="12">
        <f t="shared" si="7"/>
        <v>42212.208333333328</v>
      </c>
      <c r="T100" s="12">
        <f t="shared" si="6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9">
        <f t="shared" si="4"/>
        <v>196.7236842105263</v>
      </c>
      <c r="G101" s="5" t="s">
        <v>20</v>
      </c>
      <c r="H101">
        <v>164</v>
      </c>
      <c r="I101" s="8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2039</v>
      </c>
      <c r="R101" t="s">
        <v>2040</v>
      </c>
      <c r="S101" s="12">
        <f t="shared" si="7"/>
        <v>41968.25</v>
      </c>
      <c r="T101" s="12">
        <f t="shared" si="6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9">
        <f t="shared" si="4"/>
        <v>1</v>
      </c>
      <c r="G102" s="4" t="s">
        <v>14</v>
      </c>
      <c r="H102">
        <v>1</v>
      </c>
      <c r="I102" s="8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2039</v>
      </c>
      <c r="R102" t="s">
        <v>2040</v>
      </c>
      <c r="S102" s="12">
        <f t="shared" si="7"/>
        <v>40835.208333333336</v>
      </c>
      <c r="T102" s="12">
        <f t="shared" si="6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9">
        <f t="shared" si="4"/>
        <v>1021.4444444444445</v>
      </c>
      <c r="G103" s="5" t="s">
        <v>20</v>
      </c>
      <c r="H103">
        <v>164</v>
      </c>
      <c r="I103" s="8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2035</v>
      </c>
      <c r="R103" t="s">
        <v>2043</v>
      </c>
      <c r="S103" s="12">
        <f t="shared" si="7"/>
        <v>42056.25</v>
      </c>
      <c r="T103" s="12">
        <f t="shared" si="6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9">
        <f t="shared" si="4"/>
        <v>281.67567567567568</v>
      </c>
      <c r="G104" s="5" t="s">
        <v>20</v>
      </c>
      <c r="H104">
        <v>336</v>
      </c>
      <c r="I104" s="8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2037</v>
      </c>
      <c r="R104" t="s">
        <v>2046</v>
      </c>
      <c r="S104" s="12">
        <f t="shared" si="7"/>
        <v>43234.208333333328</v>
      </c>
      <c r="T104" s="12">
        <f t="shared" si="6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9">
        <f t="shared" si="4"/>
        <v>24.610000000000003</v>
      </c>
      <c r="G105" s="4" t="s">
        <v>14</v>
      </c>
      <c r="H105">
        <v>37</v>
      </c>
      <c r="I105" s="8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2035</v>
      </c>
      <c r="R105" t="s">
        <v>2043</v>
      </c>
      <c r="S105" s="12">
        <f t="shared" si="7"/>
        <v>40475.208333333336</v>
      </c>
      <c r="T105" s="12">
        <f t="shared" si="6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9">
        <f t="shared" si="4"/>
        <v>143.14010067114094</v>
      </c>
      <c r="G106" s="5" t="s">
        <v>20</v>
      </c>
      <c r="H106">
        <v>1917</v>
      </c>
      <c r="I106" s="8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2035</v>
      </c>
      <c r="R106" t="s">
        <v>2045</v>
      </c>
      <c r="S106" s="12">
        <f t="shared" si="7"/>
        <v>42878.208333333328</v>
      </c>
      <c r="T106" s="12">
        <f t="shared" si="6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9">
        <f t="shared" si="4"/>
        <v>144.54411764705884</v>
      </c>
      <c r="G107" s="5" t="s">
        <v>20</v>
      </c>
      <c r="H107">
        <v>95</v>
      </c>
      <c r="I107" s="8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2037</v>
      </c>
      <c r="R107" t="s">
        <v>2038</v>
      </c>
      <c r="S107" s="12">
        <f t="shared" si="7"/>
        <v>41366.208333333336</v>
      </c>
      <c r="T107" s="12">
        <f t="shared" si="6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9">
        <f t="shared" si="4"/>
        <v>359.12820512820514</v>
      </c>
      <c r="G108" s="5" t="s">
        <v>20</v>
      </c>
      <c r="H108">
        <v>147</v>
      </c>
      <c r="I108" s="8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2039</v>
      </c>
      <c r="R108" t="s">
        <v>2040</v>
      </c>
      <c r="S108" s="12">
        <f t="shared" si="7"/>
        <v>43716.208333333328</v>
      </c>
      <c r="T108" s="12">
        <f t="shared" si="6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9">
        <f t="shared" si="4"/>
        <v>186.48571428571427</v>
      </c>
      <c r="G109" s="5" t="s">
        <v>20</v>
      </c>
      <c r="H109">
        <v>86</v>
      </c>
      <c r="I109" s="8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2039</v>
      </c>
      <c r="R109" t="s">
        <v>2040</v>
      </c>
      <c r="S109" s="12">
        <f t="shared" si="7"/>
        <v>43213.208333333328</v>
      </c>
      <c r="T109" s="12">
        <f t="shared" si="6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9">
        <f t="shared" si="4"/>
        <v>595.26666666666665</v>
      </c>
      <c r="G110" s="5" t="s">
        <v>20</v>
      </c>
      <c r="H110">
        <v>83</v>
      </c>
      <c r="I110" s="8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2041</v>
      </c>
      <c r="R110" t="s">
        <v>2042</v>
      </c>
      <c r="S110" s="12">
        <f t="shared" si="7"/>
        <v>41005.208333333336</v>
      </c>
      <c r="T110" s="12">
        <f t="shared" si="6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9">
        <f t="shared" si="4"/>
        <v>59.21153846153846</v>
      </c>
      <c r="G111" s="4" t="s">
        <v>14</v>
      </c>
      <c r="H111">
        <v>60</v>
      </c>
      <c r="I111" s="8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2041</v>
      </c>
      <c r="R111" t="s">
        <v>2060</v>
      </c>
      <c r="S111" s="12">
        <f t="shared" si="7"/>
        <v>41651.25</v>
      </c>
      <c r="T111" s="12">
        <f t="shared" si="6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9">
        <f t="shared" si="4"/>
        <v>14.962780898876405</v>
      </c>
      <c r="G112" s="4" t="s">
        <v>14</v>
      </c>
      <c r="H112">
        <v>296</v>
      </c>
      <c r="I112" s="8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2033</v>
      </c>
      <c r="R112" t="s">
        <v>2034</v>
      </c>
      <c r="S112" s="12">
        <f t="shared" si="7"/>
        <v>43354.208333333328</v>
      </c>
      <c r="T112" s="12">
        <f t="shared" si="6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9">
        <f t="shared" si="4"/>
        <v>119.95602605863192</v>
      </c>
      <c r="G113" s="5" t="s">
        <v>20</v>
      </c>
      <c r="H113">
        <v>676</v>
      </c>
      <c r="I113" s="8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2047</v>
      </c>
      <c r="R113" t="s">
        <v>2056</v>
      </c>
      <c r="S113" s="12">
        <f t="shared" si="7"/>
        <v>41174.208333333336</v>
      </c>
      <c r="T113" s="12">
        <f t="shared" si="6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9">
        <f t="shared" si="4"/>
        <v>268.82978723404256</v>
      </c>
      <c r="G114" s="5" t="s">
        <v>20</v>
      </c>
      <c r="H114">
        <v>361</v>
      </c>
      <c r="I114" s="8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2037</v>
      </c>
      <c r="R114" t="s">
        <v>2038</v>
      </c>
      <c r="S114" s="12">
        <f t="shared" si="7"/>
        <v>41875.208333333336</v>
      </c>
      <c r="T114" s="12">
        <f t="shared" si="6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9">
        <f t="shared" si="4"/>
        <v>376.87878787878788</v>
      </c>
      <c r="G115" s="5" t="s">
        <v>20</v>
      </c>
      <c r="H115">
        <v>131</v>
      </c>
      <c r="I115" s="8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2033</v>
      </c>
      <c r="R115" t="s">
        <v>2034</v>
      </c>
      <c r="S115" s="12">
        <f t="shared" si="7"/>
        <v>42990.208333333328</v>
      </c>
      <c r="T115" s="12">
        <f t="shared" si="6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9">
        <f t="shared" si="4"/>
        <v>727.15789473684208</v>
      </c>
      <c r="G116" s="5" t="s">
        <v>20</v>
      </c>
      <c r="H116">
        <v>126</v>
      </c>
      <c r="I116" s="8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2037</v>
      </c>
      <c r="R116" t="s">
        <v>2046</v>
      </c>
      <c r="S116" s="12">
        <f t="shared" si="7"/>
        <v>43564.208333333328</v>
      </c>
      <c r="T116" s="12">
        <f t="shared" si="6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9">
        <f t="shared" si="4"/>
        <v>87.211757648470297</v>
      </c>
      <c r="G117" s="4" t="s">
        <v>14</v>
      </c>
      <c r="H117">
        <v>3304</v>
      </c>
      <c r="I117" s="8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2047</v>
      </c>
      <c r="R117" t="s">
        <v>2053</v>
      </c>
      <c r="S117" s="12">
        <f t="shared" si="7"/>
        <v>43056.25</v>
      </c>
      <c r="T117" s="12">
        <f t="shared" si="6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9">
        <f t="shared" si="4"/>
        <v>88</v>
      </c>
      <c r="G118" s="4" t="s">
        <v>14</v>
      </c>
      <c r="H118">
        <v>73</v>
      </c>
      <c r="I118" s="8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2039</v>
      </c>
      <c r="R118" t="s">
        <v>2040</v>
      </c>
      <c r="S118" s="12">
        <f t="shared" si="7"/>
        <v>42265.208333333328</v>
      </c>
      <c r="T118" s="12">
        <f t="shared" si="6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9">
        <f t="shared" si="4"/>
        <v>173.9387755102041</v>
      </c>
      <c r="G119" s="5" t="s">
        <v>20</v>
      </c>
      <c r="H119">
        <v>275</v>
      </c>
      <c r="I119" s="8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2041</v>
      </c>
      <c r="R119" t="s">
        <v>2060</v>
      </c>
      <c r="S119" s="12">
        <f t="shared" si="7"/>
        <v>40808.208333333336</v>
      </c>
      <c r="T119" s="12">
        <f t="shared" si="6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9">
        <f t="shared" si="4"/>
        <v>117.61111111111111</v>
      </c>
      <c r="G120" s="5" t="s">
        <v>20</v>
      </c>
      <c r="H120">
        <v>67</v>
      </c>
      <c r="I120" s="8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2054</v>
      </c>
      <c r="R120" t="s">
        <v>2055</v>
      </c>
      <c r="S120" s="12">
        <f t="shared" si="7"/>
        <v>41665.25</v>
      </c>
      <c r="T120" s="12">
        <f t="shared" si="6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9">
        <f t="shared" si="4"/>
        <v>214.96</v>
      </c>
      <c r="G121" s="5" t="s">
        <v>20</v>
      </c>
      <c r="H121">
        <v>154</v>
      </c>
      <c r="I121" s="8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2041</v>
      </c>
      <c r="R121" t="s">
        <v>2042</v>
      </c>
      <c r="S121" s="12">
        <f t="shared" si="7"/>
        <v>41806.208333333336</v>
      </c>
      <c r="T121" s="12">
        <f t="shared" si="6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9">
        <f t="shared" si="4"/>
        <v>149.49667110519306</v>
      </c>
      <c r="G122" s="5" t="s">
        <v>20</v>
      </c>
      <c r="H122">
        <v>1782</v>
      </c>
      <c r="I122" s="8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2050</v>
      </c>
      <c r="R122" t="s">
        <v>2061</v>
      </c>
      <c r="S122" s="12">
        <f t="shared" si="7"/>
        <v>42111.208333333328</v>
      </c>
      <c r="T122" s="12">
        <f t="shared" si="6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9">
        <f t="shared" si="4"/>
        <v>219.33995584988963</v>
      </c>
      <c r="G123" s="5" t="s">
        <v>20</v>
      </c>
      <c r="H123">
        <v>903</v>
      </c>
      <c r="I123" s="8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2050</v>
      </c>
      <c r="R123" t="s">
        <v>2051</v>
      </c>
      <c r="S123" s="12">
        <f t="shared" si="7"/>
        <v>41917.208333333336</v>
      </c>
      <c r="T123" s="12">
        <f t="shared" si="6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9">
        <f t="shared" si="4"/>
        <v>64.367690058479525</v>
      </c>
      <c r="G124" s="4" t="s">
        <v>14</v>
      </c>
      <c r="H124">
        <v>3387</v>
      </c>
      <c r="I124" s="8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2047</v>
      </c>
      <c r="R124" t="s">
        <v>2053</v>
      </c>
      <c r="S124" s="12">
        <f t="shared" si="7"/>
        <v>41970.25</v>
      </c>
      <c r="T124" s="12">
        <f t="shared" si="6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9">
        <f t="shared" si="4"/>
        <v>18.622397298818232</v>
      </c>
      <c r="G125" s="4" t="s">
        <v>14</v>
      </c>
      <c r="H125">
        <v>662</v>
      </c>
      <c r="I125" s="8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2039</v>
      </c>
      <c r="R125" t="s">
        <v>2040</v>
      </c>
      <c r="S125" s="12">
        <f t="shared" si="7"/>
        <v>42332.25</v>
      </c>
      <c r="T125" s="12">
        <f t="shared" si="6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9">
        <f t="shared" si="4"/>
        <v>367.76923076923077</v>
      </c>
      <c r="G126" s="5" t="s">
        <v>20</v>
      </c>
      <c r="H126">
        <v>94</v>
      </c>
      <c r="I126" s="8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2054</v>
      </c>
      <c r="R126" t="s">
        <v>2055</v>
      </c>
      <c r="S126" s="12">
        <f t="shared" si="7"/>
        <v>43598.208333333328</v>
      </c>
      <c r="T126" s="12">
        <f t="shared" si="6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9">
        <f t="shared" si="4"/>
        <v>159.90566037735849</v>
      </c>
      <c r="G127" s="5" t="s">
        <v>20</v>
      </c>
      <c r="H127">
        <v>180</v>
      </c>
      <c r="I127" s="8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2039</v>
      </c>
      <c r="R127" t="s">
        <v>2040</v>
      </c>
      <c r="S127" s="12">
        <f t="shared" si="7"/>
        <v>43362.208333333328</v>
      </c>
      <c r="T127" s="12">
        <f t="shared" si="6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9">
        <f t="shared" si="4"/>
        <v>38.633185349611544</v>
      </c>
      <c r="G128" s="4" t="s">
        <v>14</v>
      </c>
      <c r="H128">
        <v>774</v>
      </c>
      <c r="I128" s="8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2039</v>
      </c>
      <c r="R128" t="s">
        <v>2040</v>
      </c>
      <c r="S128" s="12">
        <f t="shared" si="7"/>
        <v>42596.208333333328</v>
      </c>
      <c r="T128" s="12">
        <f t="shared" si="6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9">
        <f t="shared" si="4"/>
        <v>51.42151162790698</v>
      </c>
      <c r="G129" s="4" t="s">
        <v>14</v>
      </c>
      <c r="H129">
        <v>672</v>
      </c>
      <c r="I129" s="8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2039</v>
      </c>
      <c r="R129" t="s">
        <v>2040</v>
      </c>
      <c r="S129" s="12">
        <f t="shared" si="7"/>
        <v>40310.208333333336</v>
      </c>
      <c r="T129" s="12">
        <f t="shared" si="6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9">
        <f t="shared" si="4"/>
        <v>60.334277620396605</v>
      </c>
      <c r="G130" s="7" t="s">
        <v>74</v>
      </c>
      <c r="H130">
        <v>532</v>
      </c>
      <c r="I130" s="8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2035</v>
      </c>
      <c r="R130" t="s">
        <v>2036</v>
      </c>
      <c r="S130" s="12">
        <f t="shared" si="7"/>
        <v>40417.208333333336</v>
      </c>
      <c r="T130" s="12">
        <f t="shared" si="6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9">
        <f t="shared" ref="F131:F194" si="8">E131/D131*100</f>
        <v>3.202693602693603</v>
      </c>
      <c r="G131" s="7" t="s">
        <v>74</v>
      </c>
      <c r="H131">
        <v>55</v>
      </c>
      <c r="I131" s="8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2033</v>
      </c>
      <c r="R131" t="s">
        <v>2034</v>
      </c>
      <c r="S131" s="12">
        <f t="shared" si="7"/>
        <v>42038.25</v>
      </c>
      <c r="T131" s="12">
        <f t="shared" ref="T131:T194" si="10">(((M131/60)/60)/24)+DATE(1970,1,1)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9">
        <f t="shared" si="8"/>
        <v>155.46875</v>
      </c>
      <c r="G132" s="5" t="s">
        <v>20</v>
      </c>
      <c r="H132">
        <v>533</v>
      </c>
      <c r="I132" s="8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2041</v>
      </c>
      <c r="R132" t="s">
        <v>2044</v>
      </c>
      <c r="S132" s="12">
        <f t="shared" ref="S132:S195" si="11">(((L132/60)/60)/24)+DATE(1970,1,1)</f>
        <v>40842.208333333336</v>
      </c>
      <c r="T132" s="12">
        <f t="shared" si="10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9">
        <f t="shared" si="8"/>
        <v>100.85974499089254</v>
      </c>
      <c r="G133" s="5" t="s">
        <v>20</v>
      </c>
      <c r="H133">
        <v>2443</v>
      </c>
      <c r="I133" s="8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2037</v>
      </c>
      <c r="R133" t="s">
        <v>2038</v>
      </c>
      <c r="S133" s="12">
        <f t="shared" si="11"/>
        <v>41607.25</v>
      </c>
      <c r="T133" s="12">
        <f t="shared" si="10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9">
        <f t="shared" si="8"/>
        <v>116.18181818181819</v>
      </c>
      <c r="G134" s="5" t="s">
        <v>20</v>
      </c>
      <c r="H134">
        <v>89</v>
      </c>
      <c r="I134" s="8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2039</v>
      </c>
      <c r="R134" t="s">
        <v>2040</v>
      </c>
      <c r="S134" s="12">
        <f t="shared" si="11"/>
        <v>43112.25</v>
      </c>
      <c r="T134" s="12">
        <f t="shared" si="10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9">
        <f t="shared" si="8"/>
        <v>310.77777777777777</v>
      </c>
      <c r="G135" s="5" t="s">
        <v>20</v>
      </c>
      <c r="H135">
        <v>159</v>
      </c>
      <c r="I135" s="8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2035</v>
      </c>
      <c r="R135" t="s">
        <v>2062</v>
      </c>
      <c r="S135" s="12">
        <f t="shared" si="11"/>
        <v>40767.208333333336</v>
      </c>
      <c r="T135" s="12">
        <f t="shared" si="10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9">
        <f t="shared" si="8"/>
        <v>89.73668341708543</v>
      </c>
      <c r="G136" s="4" t="s">
        <v>14</v>
      </c>
      <c r="H136">
        <v>940</v>
      </c>
      <c r="I136" s="8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2041</v>
      </c>
      <c r="R136" t="s">
        <v>2042</v>
      </c>
      <c r="S136" s="12">
        <f t="shared" si="11"/>
        <v>40713.208333333336</v>
      </c>
      <c r="T136" s="12">
        <f t="shared" si="10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9">
        <f t="shared" si="8"/>
        <v>71.27272727272728</v>
      </c>
      <c r="G137" s="4" t="s">
        <v>14</v>
      </c>
      <c r="H137">
        <v>117</v>
      </c>
      <c r="I137" s="8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2039</v>
      </c>
      <c r="R137" t="s">
        <v>2040</v>
      </c>
      <c r="S137" s="12">
        <f t="shared" si="11"/>
        <v>41340.25</v>
      </c>
      <c r="T137" s="12">
        <f t="shared" si="10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9">
        <f t="shared" si="8"/>
        <v>3.2862318840579712</v>
      </c>
      <c r="G138" s="7" t="s">
        <v>74</v>
      </c>
      <c r="H138">
        <v>58</v>
      </c>
      <c r="I138" s="8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2041</v>
      </c>
      <c r="R138" t="s">
        <v>2044</v>
      </c>
      <c r="S138" s="12">
        <f t="shared" si="11"/>
        <v>41797.208333333336</v>
      </c>
      <c r="T138" s="12">
        <f t="shared" si="10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9">
        <f t="shared" si="8"/>
        <v>261.77777777777777</v>
      </c>
      <c r="G139" s="5" t="s">
        <v>20</v>
      </c>
      <c r="H139">
        <v>50</v>
      </c>
      <c r="I139" s="8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2047</v>
      </c>
      <c r="R139" t="s">
        <v>2048</v>
      </c>
      <c r="S139" s="12">
        <f t="shared" si="11"/>
        <v>40457.208333333336</v>
      </c>
      <c r="T139" s="12">
        <f t="shared" si="10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9">
        <f t="shared" si="8"/>
        <v>96</v>
      </c>
      <c r="G140" s="4" t="s">
        <v>14</v>
      </c>
      <c r="H140">
        <v>115</v>
      </c>
      <c r="I140" s="8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2050</v>
      </c>
      <c r="R140" t="s">
        <v>2061</v>
      </c>
      <c r="S140" s="12">
        <f t="shared" si="11"/>
        <v>41180.208333333336</v>
      </c>
      <c r="T140" s="12">
        <f t="shared" si="10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9">
        <f t="shared" si="8"/>
        <v>20.896851248642779</v>
      </c>
      <c r="G141" s="4" t="s">
        <v>14</v>
      </c>
      <c r="H141">
        <v>326</v>
      </c>
      <c r="I141" s="8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2037</v>
      </c>
      <c r="R141" t="s">
        <v>2046</v>
      </c>
      <c r="S141" s="12">
        <f t="shared" si="11"/>
        <v>42115.208333333328</v>
      </c>
      <c r="T141" s="12">
        <f t="shared" si="10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9">
        <f t="shared" si="8"/>
        <v>223.16363636363636</v>
      </c>
      <c r="G142" s="5" t="s">
        <v>20</v>
      </c>
      <c r="H142">
        <v>186</v>
      </c>
      <c r="I142" s="8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2041</v>
      </c>
      <c r="R142" t="s">
        <v>2042</v>
      </c>
      <c r="S142" s="12">
        <f t="shared" si="11"/>
        <v>43156.25</v>
      </c>
      <c r="T142" s="12">
        <f t="shared" si="10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9">
        <f t="shared" si="8"/>
        <v>101.59097978227061</v>
      </c>
      <c r="G143" s="5" t="s">
        <v>20</v>
      </c>
      <c r="H143">
        <v>1071</v>
      </c>
      <c r="I143" s="8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2037</v>
      </c>
      <c r="R143" t="s">
        <v>2038</v>
      </c>
      <c r="S143" s="12">
        <f t="shared" si="11"/>
        <v>42167.208333333328</v>
      </c>
      <c r="T143" s="12">
        <f t="shared" si="10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9">
        <f t="shared" si="8"/>
        <v>230.03999999999996</v>
      </c>
      <c r="G144" s="5" t="s">
        <v>20</v>
      </c>
      <c r="H144">
        <v>117</v>
      </c>
      <c r="I144" s="8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2037</v>
      </c>
      <c r="R144" t="s">
        <v>2038</v>
      </c>
      <c r="S144" s="12">
        <f t="shared" si="11"/>
        <v>41005.208333333336</v>
      </c>
      <c r="T144" s="12">
        <f t="shared" si="10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9">
        <f t="shared" si="8"/>
        <v>135.59259259259261</v>
      </c>
      <c r="G145" s="5" t="s">
        <v>20</v>
      </c>
      <c r="H145">
        <v>70</v>
      </c>
      <c r="I145" s="8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2035</v>
      </c>
      <c r="R145" t="s">
        <v>2045</v>
      </c>
      <c r="S145" s="12">
        <f t="shared" si="11"/>
        <v>40357.208333333336</v>
      </c>
      <c r="T145" s="12">
        <f t="shared" si="10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9">
        <f t="shared" si="8"/>
        <v>129.1</v>
      </c>
      <c r="G146" s="5" t="s">
        <v>20</v>
      </c>
      <c r="H146">
        <v>135</v>
      </c>
      <c r="I146" s="8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2039</v>
      </c>
      <c r="R146" t="s">
        <v>2040</v>
      </c>
      <c r="S146" s="12">
        <f t="shared" si="11"/>
        <v>43633.208333333328</v>
      </c>
      <c r="T146" s="12">
        <f t="shared" si="10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9">
        <f t="shared" si="8"/>
        <v>236.512</v>
      </c>
      <c r="G147" s="5" t="s">
        <v>20</v>
      </c>
      <c r="H147">
        <v>768</v>
      </c>
      <c r="I147" s="8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2037</v>
      </c>
      <c r="R147" t="s">
        <v>2046</v>
      </c>
      <c r="S147" s="12">
        <f t="shared" si="11"/>
        <v>41889.208333333336</v>
      </c>
      <c r="T147" s="12">
        <f t="shared" si="10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9">
        <f t="shared" si="8"/>
        <v>17.25</v>
      </c>
      <c r="G148" s="7" t="s">
        <v>74</v>
      </c>
      <c r="H148">
        <v>51</v>
      </c>
      <c r="I148" s="8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2039</v>
      </c>
      <c r="R148" t="s">
        <v>2040</v>
      </c>
      <c r="S148" s="12">
        <f t="shared" si="11"/>
        <v>40855.25</v>
      </c>
      <c r="T148" s="12">
        <f t="shared" si="10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9">
        <f t="shared" si="8"/>
        <v>112.49397590361446</v>
      </c>
      <c r="G149" s="5" t="s">
        <v>20</v>
      </c>
      <c r="H149">
        <v>199</v>
      </c>
      <c r="I149" s="8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2039</v>
      </c>
      <c r="R149" t="s">
        <v>2040</v>
      </c>
      <c r="S149" s="12">
        <f t="shared" si="11"/>
        <v>42534.208333333328</v>
      </c>
      <c r="T149" s="12">
        <f t="shared" si="10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9">
        <f t="shared" si="8"/>
        <v>121.02150537634408</v>
      </c>
      <c r="G150" s="5" t="s">
        <v>20</v>
      </c>
      <c r="H150">
        <v>107</v>
      </c>
      <c r="I150" s="8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2037</v>
      </c>
      <c r="R150" t="s">
        <v>2046</v>
      </c>
      <c r="S150" s="12">
        <f t="shared" si="11"/>
        <v>42941.208333333328</v>
      </c>
      <c r="T150" s="12">
        <f t="shared" si="10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9">
        <f t="shared" si="8"/>
        <v>219.87096774193549</v>
      </c>
      <c r="G151" s="5" t="s">
        <v>20</v>
      </c>
      <c r="H151">
        <v>195</v>
      </c>
      <c r="I151" s="8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2035</v>
      </c>
      <c r="R151" t="s">
        <v>2045</v>
      </c>
      <c r="S151" s="12">
        <f t="shared" si="11"/>
        <v>41275.25</v>
      </c>
      <c r="T151" s="12">
        <f t="shared" si="10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9">
        <f t="shared" si="8"/>
        <v>1</v>
      </c>
      <c r="G152" s="4" t="s">
        <v>14</v>
      </c>
      <c r="H152">
        <v>1</v>
      </c>
      <c r="I152" s="8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2035</v>
      </c>
      <c r="R152" t="s">
        <v>2036</v>
      </c>
      <c r="S152" s="12">
        <f t="shared" si="11"/>
        <v>43450.25</v>
      </c>
      <c r="T152" s="12">
        <f t="shared" si="10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9">
        <f t="shared" si="8"/>
        <v>64.166909620991248</v>
      </c>
      <c r="G153" s="4" t="s">
        <v>14</v>
      </c>
      <c r="H153">
        <v>1467</v>
      </c>
      <c r="I153" s="8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2035</v>
      </c>
      <c r="R153" t="s">
        <v>2043</v>
      </c>
      <c r="S153" s="12">
        <f t="shared" si="11"/>
        <v>41799.208333333336</v>
      </c>
      <c r="T153" s="12">
        <f t="shared" si="10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9">
        <f t="shared" si="8"/>
        <v>423.06746987951806</v>
      </c>
      <c r="G154" s="5" t="s">
        <v>20</v>
      </c>
      <c r="H154">
        <v>3376</v>
      </c>
      <c r="I154" s="8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2035</v>
      </c>
      <c r="R154" t="s">
        <v>2045</v>
      </c>
      <c r="S154" s="12">
        <f t="shared" si="11"/>
        <v>42783.25</v>
      </c>
      <c r="T154" s="12">
        <f t="shared" si="10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9">
        <f t="shared" si="8"/>
        <v>92.984160506863773</v>
      </c>
      <c r="G155" s="4" t="s">
        <v>14</v>
      </c>
      <c r="H155">
        <v>5681</v>
      </c>
      <c r="I155" s="8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2039</v>
      </c>
      <c r="R155" t="s">
        <v>2040</v>
      </c>
      <c r="S155" s="12">
        <f t="shared" si="11"/>
        <v>41201.208333333336</v>
      </c>
      <c r="T155" s="12">
        <f t="shared" si="10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9">
        <f t="shared" si="8"/>
        <v>58.756567425569173</v>
      </c>
      <c r="G156" s="4" t="s">
        <v>14</v>
      </c>
      <c r="H156">
        <v>1059</v>
      </c>
      <c r="I156" s="8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2035</v>
      </c>
      <c r="R156" t="s">
        <v>2045</v>
      </c>
      <c r="S156" s="12">
        <f t="shared" si="11"/>
        <v>42502.208333333328</v>
      </c>
      <c r="T156" s="12">
        <f t="shared" si="10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9">
        <f t="shared" si="8"/>
        <v>65.022222222222226</v>
      </c>
      <c r="G157" s="4" t="s">
        <v>14</v>
      </c>
      <c r="H157">
        <v>1194</v>
      </c>
      <c r="I157" s="8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2039</v>
      </c>
      <c r="R157" t="s">
        <v>2040</v>
      </c>
      <c r="S157" s="12">
        <f t="shared" si="11"/>
        <v>40262.208333333336</v>
      </c>
      <c r="T157" s="12">
        <f t="shared" si="10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9">
        <f t="shared" si="8"/>
        <v>73.939560439560438</v>
      </c>
      <c r="G158" s="7" t="s">
        <v>74</v>
      </c>
      <c r="H158">
        <v>379</v>
      </c>
      <c r="I158" s="8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2035</v>
      </c>
      <c r="R158" t="s">
        <v>2036</v>
      </c>
      <c r="S158" s="12">
        <f t="shared" si="11"/>
        <v>43743.208333333328</v>
      </c>
      <c r="T158" s="12">
        <f t="shared" si="10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9">
        <f t="shared" si="8"/>
        <v>52.666666666666664</v>
      </c>
      <c r="G159" s="4" t="s">
        <v>14</v>
      </c>
      <c r="H159">
        <v>30</v>
      </c>
      <c r="I159" s="8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2054</v>
      </c>
      <c r="R159" t="s">
        <v>2055</v>
      </c>
      <c r="S159" s="12">
        <f t="shared" si="11"/>
        <v>41638.25</v>
      </c>
      <c r="T159" s="12">
        <f t="shared" si="10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9">
        <f t="shared" si="8"/>
        <v>220.95238095238096</v>
      </c>
      <c r="G160" s="5" t="s">
        <v>20</v>
      </c>
      <c r="H160">
        <v>41</v>
      </c>
      <c r="I160" s="8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2035</v>
      </c>
      <c r="R160" t="s">
        <v>2036</v>
      </c>
      <c r="S160" s="12">
        <f t="shared" si="11"/>
        <v>42346.25</v>
      </c>
      <c r="T160" s="12">
        <f t="shared" si="10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9">
        <f t="shared" si="8"/>
        <v>100.01150627615063</v>
      </c>
      <c r="G161" s="5" t="s">
        <v>20</v>
      </c>
      <c r="H161">
        <v>1821</v>
      </c>
      <c r="I161" s="8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2039</v>
      </c>
      <c r="R161" t="s">
        <v>2040</v>
      </c>
      <c r="S161" s="12">
        <f t="shared" si="11"/>
        <v>43551.208333333328</v>
      </c>
      <c r="T161" s="12">
        <f t="shared" si="10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9">
        <f t="shared" si="8"/>
        <v>162.3125</v>
      </c>
      <c r="G162" s="5" t="s">
        <v>20</v>
      </c>
      <c r="H162">
        <v>164</v>
      </c>
      <c r="I162" s="8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2037</v>
      </c>
      <c r="R162" t="s">
        <v>2046</v>
      </c>
      <c r="S162" s="12">
        <f t="shared" si="11"/>
        <v>43582.208333333328</v>
      </c>
      <c r="T162" s="12">
        <f t="shared" si="10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9">
        <f t="shared" si="8"/>
        <v>78.181818181818187</v>
      </c>
      <c r="G163" s="4" t="s">
        <v>14</v>
      </c>
      <c r="H163">
        <v>75</v>
      </c>
      <c r="I163" s="8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2037</v>
      </c>
      <c r="R163" t="s">
        <v>2038</v>
      </c>
      <c r="S163" s="12">
        <f t="shared" si="11"/>
        <v>42270.208333333328</v>
      </c>
      <c r="T163" s="12">
        <f t="shared" si="10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9">
        <f t="shared" si="8"/>
        <v>149.73770491803279</v>
      </c>
      <c r="G164" s="5" t="s">
        <v>20</v>
      </c>
      <c r="H164">
        <v>157</v>
      </c>
      <c r="I164" s="8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2035</v>
      </c>
      <c r="R164" t="s">
        <v>2036</v>
      </c>
      <c r="S164" s="12">
        <f t="shared" si="11"/>
        <v>43442.25</v>
      </c>
      <c r="T164" s="12">
        <f t="shared" si="10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9">
        <f t="shared" si="8"/>
        <v>253.25714285714284</v>
      </c>
      <c r="G165" s="5" t="s">
        <v>20</v>
      </c>
      <c r="H165">
        <v>246</v>
      </c>
      <c r="I165" s="8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2054</v>
      </c>
      <c r="R165" t="s">
        <v>2055</v>
      </c>
      <c r="S165" s="12">
        <f t="shared" si="11"/>
        <v>43028.208333333328</v>
      </c>
      <c r="T165" s="12">
        <f t="shared" si="10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9">
        <f t="shared" si="8"/>
        <v>100.16943521594683</v>
      </c>
      <c r="G166" s="5" t="s">
        <v>20</v>
      </c>
      <c r="H166">
        <v>1396</v>
      </c>
      <c r="I166" s="8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2039</v>
      </c>
      <c r="R166" t="s">
        <v>2040</v>
      </c>
      <c r="S166" s="12">
        <f t="shared" si="11"/>
        <v>43016.208333333328</v>
      </c>
      <c r="T166" s="12">
        <f t="shared" si="10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9">
        <f t="shared" si="8"/>
        <v>121.99004424778761</v>
      </c>
      <c r="G167" s="5" t="s">
        <v>20</v>
      </c>
      <c r="H167">
        <v>2506</v>
      </c>
      <c r="I167" s="8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2037</v>
      </c>
      <c r="R167" t="s">
        <v>2038</v>
      </c>
      <c r="S167" s="12">
        <f t="shared" si="11"/>
        <v>42948.208333333328</v>
      </c>
      <c r="T167" s="12">
        <f t="shared" si="10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9">
        <f t="shared" si="8"/>
        <v>137.13265306122449</v>
      </c>
      <c r="G168" s="5" t="s">
        <v>20</v>
      </c>
      <c r="H168">
        <v>244</v>
      </c>
      <c r="I168" s="8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2054</v>
      </c>
      <c r="R168" t="s">
        <v>2055</v>
      </c>
      <c r="S168" s="12">
        <f t="shared" si="11"/>
        <v>40534.25</v>
      </c>
      <c r="T168" s="12">
        <f t="shared" si="10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9">
        <f t="shared" si="8"/>
        <v>415.53846153846149</v>
      </c>
      <c r="G169" s="5" t="s">
        <v>20</v>
      </c>
      <c r="H169">
        <v>146</v>
      </c>
      <c r="I169" s="8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2039</v>
      </c>
      <c r="R169" t="s">
        <v>2040</v>
      </c>
      <c r="S169" s="12">
        <f t="shared" si="11"/>
        <v>41435.208333333336</v>
      </c>
      <c r="T169" s="12">
        <f t="shared" si="10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9">
        <f t="shared" si="8"/>
        <v>31.30913348946136</v>
      </c>
      <c r="G170" s="4" t="s">
        <v>14</v>
      </c>
      <c r="H170">
        <v>955</v>
      </c>
      <c r="I170" s="8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2035</v>
      </c>
      <c r="R170" t="s">
        <v>2045</v>
      </c>
      <c r="S170" s="12">
        <f t="shared" si="11"/>
        <v>43518.25</v>
      </c>
      <c r="T170" s="12">
        <f t="shared" si="10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9">
        <f t="shared" si="8"/>
        <v>424.08154506437768</v>
      </c>
      <c r="G171" s="5" t="s">
        <v>20</v>
      </c>
      <c r="H171">
        <v>1267</v>
      </c>
      <c r="I171" s="8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2041</v>
      </c>
      <c r="R171" t="s">
        <v>2052</v>
      </c>
      <c r="S171" s="12">
        <f t="shared" si="11"/>
        <v>41077.208333333336</v>
      </c>
      <c r="T171" s="12">
        <f t="shared" si="10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9">
        <f t="shared" si="8"/>
        <v>2.93886230728336</v>
      </c>
      <c r="G172" s="4" t="s">
        <v>14</v>
      </c>
      <c r="H172">
        <v>67</v>
      </c>
      <c r="I172" s="8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2035</v>
      </c>
      <c r="R172" t="s">
        <v>2045</v>
      </c>
      <c r="S172" s="12">
        <f t="shared" si="11"/>
        <v>42950.208333333328</v>
      </c>
      <c r="T172" s="12">
        <f t="shared" si="10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9">
        <f t="shared" si="8"/>
        <v>10.63265306122449</v>
      </c>
      <c r="G173" s="4" t="s">
        <v>14</v>
      </c>
      <c r="H173">
        <v>5</v>
      </c>
      <c r="I173" s="8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2047</v>
      </c>
      <c r="R173" t="s">
        <v>2059</v>
      </c>
      <c r="S173" s="12">
        <f t="shared" si="11"/>
        <v>41718.208333333336</v>
      </c>
      <c r="T173" s="12">
        <f t="shared" si="10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9">
        <f t="shared" si="8"/>
        <v>82.875</v>
      </c>
      <c r="G174" s="4" t="s">
        <v>14</v>
      </c>
      <c r="H174">
        <v>26</v>
      </c>
      <c r="I174" s="8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2041</v>
      </c>
      <c r="R174" t="s">
        <v>2042</v>
      </c>
      <c r="S174" s="12">
        <f t="shared" si="11"/>
        <v>41839.208333333336</v>
      </c>
      <c r="T174" s="12">
        <f t="shared" si="10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9">
        <f t="shared" si="8"/>
        <v>163.01447776628748</v>
      </c>
      <c r="G175" s="5" t="s">
        <v>20</v>
      </c>
      <c r="H175">
        <v>1561</v>
      </c>
      <c r="I175" s="8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2039</v>
      </c>
      <c r="R175" t="s">
        <v>2040</v>
      </c>
      <c r="S175" s="12">
        <f t="shared" si="11"/>
        <v>41412.208333333336</v>
      </c>
      <c r="T175" s="12">
        <f t="shared" si="10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9">
        <f t="shared" si="8"/>
        <v>894.66666666666674</v>
      </c>
      <c r="G176" s="5" t="s">
        <v>20</v>
      </c>
      <c r="H176">
        <v>48</v>
      </c>
      <c r="I176" s="8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2037</v>
      </c>
      <c r="R176" t="s">
        <v>2046</v>
      </c>
      <c r="S176" s="12">
        <f t="shared" si="11"/>
        <v>42282.208333333328</v>
      </c>
      <c r="T176" s="12">
        <f t="shared" si="10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9">
        <f t="shared" si="8"/>
        <v>26.191501103752756</v>
      </c>
      <c r="G177" s="4" t="s">
        <v>14</v>
      </c>
      <c r="H177">
        <v>1130</v>
      </c>
      <c r="I177" s="8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2039</v>
      </c>
      <c r="R177" t="s">
        <v>2040</v>
      </c>
      <c r="S177" s="12">
        <f t="shared" si="11"/>
        <v>42613.208333333328</v>
      </c>
      <c r="T177" s="12">
        <f t="shared" si="10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9">
        <f t="shared" si="8"/>
        <v>74.834782608695647</v>
      </c>
      <c r="G178" s="4" t="s">
        <v>14</v>
      </c>
      <c r="H178">
        <v>782</v>
      </c>
      <c r="I178" s="8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2039</v>
      </c>
      <c r="R178" t="s">
        <v>2040</v>
      </c>
      <c r="S178" s="12">
        <f t="shared" si="11"/>
        <v>42616.208333333328</v>
      </c>
      <c r="T178" s="12">
        <f t="shared" si="10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9">
        <f t="shared" si="8"/>
        <v>416.47680412371136</v>
      </c>
      <c r="G179" s="5" t="s">
        <v>20</v>
      </c>
      <c r="H179">
        <v>2739</v>
      </c>
      <c r="I179" s="8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2039</v>
      </c>
      <c r="R179" t="s">
        <v>2040</v>
      </c>
      <c r="S179" s="12">
        <f t="shared" si="11"/>
        <v>40497.25</v>
      </c>
      <c r="T179" s="12">
        <f t="shared" si="10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9">
        <f t="shared" si="8"/>
        <v>96.208333333333329</v>
      </c>
      <c r="G180" s="4" t="s">
        <v>14</v>
      </c>
      <c r="H180">
        <v>210</v>
      </c>
      <c r="I180" s="8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2033</v>
      </c>
      <c r="R180" t="s">
        <v>2034</v>
      </c>
      <c r="S180" s="12">
        <f t="shared" si="11"/>
        <v>42999.208333333328</v>
      </c>
      <c r="T180" s="12">
        <f t="shared" si="10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9">
        <f t="shared" si="8"/>
        <v>357.71910112359546</v>
      </c>
      <c r="G181" s="5" t="s">
        <v>20</v>
      </c>
      <c r="H181">
        <v>3537</v>
      </c>
      <c r="I181" s="8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2039</v>
      </c>
      <c r="R181" t="s">
        <v>2040</v>
      </c>
      <c r="S181" s="12">
        <f t="shared" si="11"/>
        <v>41350.208333333336</v>
      </c>
      <c r="T181" s="12">
        <f t="shared" si="10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9">
        <f t="shared" si="8"/>
        <v>308.45714285714286</v>
      </c>
      <c r="G182" s="5" t="s">
        <v>20</v>
      </c>
      <c r="H182">
        <v>2107</v>
      </c>
      <c r="I182" s="8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2037</v>
      </c>
      <c r="R182" t="s">
        <v>2046</v>
      </c>
      <c r="S182" s="12">
        <f t="shared" si="11"/>
        <v>40259.208333333336</v>
      </c>
      <c r="T182" s="12">
        <f t="shared" si="10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9">
        <f t="shared" si="8"/>
        <v>61.802325581395344</v>
      </c>
      <c r="G183" s="4" t="s">
        <v>14</v>
      </c>
      <c r="H183">
        <v>136</v>
      </c>
      <c r="I183" s="8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2037</v>
      </c>
      <c r="R183" t="s">
        <v>2038</v>
      </c>
      <c r="S183" s="12">
        <f t="shared" si="11"/>
        <v>43012.208333333328</v>
      </c>
      <c r="T183" s="12">
        <f t="shared" si="10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9">
        <f t="shared" si="8"/>
        <v>722.32472324723244</v>
      </c>
      <c r="G184" s="5" t="s">
        <v>20</v>
      </c>
      <c r="H184">
        <v>3318</v>
      </c>
      <c r="I184" s="8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2039</v>
      </c>
      <c r="R184" t="s">
        <v>2040</v>
      </c>
      <c r="S184" s="12">
        <f t="shared" si="11"/>
        <v>43631.208333333328</v>
      </c>
      <c r="T184" s="12">
        <f t="shared" si="10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9">
        <f t="shared" si="8"/>
        <v>69.117647058823522</v>
      </c>
      <c r="G185" s="4" t="s">
        <v>14</v>
      </c>
      <c r="H185">
        <v>86</v>
      </c>
      <c r="I185" s="8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2035</v>
      </c>
      <c r="R185" t="s">
        <v>2036</v>
      </c>
      <c r="S185" s="12">
        <f t="shared" si="11"/>
        <v>40430.208333333336</v>
      </c>
      <c r="T185" s="12">
        <f t="shared" si="10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9">
        <f t="shared" si="8"/>
        <v>293.05555555555554</v>
      </c>
      <c r="G186" s="5" t="s">
        <v>20</v>
      </c>
      <c r="H186">
        <v>340</v>
      </c>
      <c r="I186" s="8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2039</v>
      </c>
      <c r="R186" t="s">
        <v>2040</v>
      </c>
      <c r="S186" s="12">
        <f t="shared" si="11"/>
        <v>43588.208333333328</v>
      </c>
      <c r="T186" s="12">
        <f t="shared" si="10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9">
        <f t="shared" si="8"/>
        <v>71.8</v>
      </c>
      <c r="G187" s="4" t="s">
        <v>14</v>
      </c>
      <c r="H187">
        <v>19</v>
      </c>
      <c r="I187" s="8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2041</v>
      </c>
      <c r="R187" t="s">
        <v>2060</v>
      </c>
      <c r="S187" s="12">
        <f t="shared" si="11"/>
        <v>43233.208333333328</v>
      </c>
      <c r="T187" s="12">
        <f t="shared" si="10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9">
        <f t="shared" si="8"/>
        <v>31.934684684684683</v>
      </c>
      <c r="G188" s="4" t="s">
        <v>14</v>
      </c>
      <c r="H188">
        <v>886</v>
      </c>
      <c r="I188" s="8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2039</v>
      </c>
      <c r="R188" t="s">
        <v>2040</v>
      </c>
      <c r="S188" s="12">
        <f t="shared" si="11"/>
        <v>41782.208333333336</v>
      </c>
      <c r="T188" s="12">
        <f t="shared" si="10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9">
        <f t="shared" si="8"/>
        <v>229.87375415282392</v>
      </c>
      <c r="G189" s="5" t="s">
        <v>20</v>
      </c>
      <c r="H189">
        <v>1442</v>
      </c>
      <c r="I189" s="8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2041</v>
      </c>
      <c r="R189" t="s">
        <v>2052</v>
      </c>
      <c r="S189" s="12">
        <f t="shared" si="11"/>
        <v>41328.25</v>
      </c>
      <c r="T189" s="12">
        <f t="shared" si="10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9">
        <f t="shared" si="8"/>
        <v>32.012195121951223</v>
      </c>
      <c r="G190" s="4" t="s">
        <v>14</v>
      </c>
      <c r="H190">
        <v>35</v>
      </c>
      <c r="I190" s="8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2039</v>
      </c>
      <c r="R190" t="s">
        <v>2040</v>
      </c>
      <c r="S190" s="12">
        <f t="shared" si="11"/>
        <v>41975.25</v>
      </c>
      <c r="T190" s="12">
        <f t="shared" si="10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9">
        <f t="shared" si="8"/>
        <v>23.525352848928385</v>
      </c>
      <c r="G191" s="7" t="s">
        <v>74</v>
      </c>
      <c r="H191">
        <v>441</v>
      </c>
      <c r="I191" s="8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2039</v>
      </c>
      <c r="R191" t="s">
        <v>2040</v>
      </c>
      <c r="S191" s="12">
        <f t="shared" si="11"/>
        <v>42433.25</v>
      </c>
      <c r="T191" s="12">
        <f t="shared" si="10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9">
        <f t="shared" si="8"/>
        <v>68.594594594594597</v>
      </c>
      <c r="G192" s="4" t="s">
        <v>14</v>
      </c>
      <c r="H192">
        <v>24</v>
      </c>
      <c r="I192" s="8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2039</v>
      </c>
      <c r="R192" t="s">
        <v>2040</v>
      </c>
      <c r="S192" s="12">
        <f t="shared" si="11"/>
        <v>41429.208333333336</v>
      </c>
      <c r="T192" s="12">
        <f t="shared" si="10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9">
        <f t="shared" si="8"/>
        <v>37.952380952380956</v>
      </c>
      <c r="G193" s="4" t="s">
        <v>14</v>
      </c>
      <c r="H193">
        <v>86</v>
      </c>
      <c r="I193" s="8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2039</v>
      </c>
      <c r="R193" t="s">
        <v>2040</v>
      </c>
      <c r="S193" s="12">
        <f t="shared" si="11"/>
        <v>43536.208333333328</v>
      </c>
      <c r="T193" s="12">
        <f t="shared" si="10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9">
        <f t="shared" si="8"/>
        <v>19.992957746478872</v>
      </c>
      <c r="G194" s="4" t="s">
        <v>14</v>
      </c>
      <c r="H194">
        <v>243</v>
      </c>
      <c r="I194" s="8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2035</v>
      </c>
      <c r="R194" t="s">
        <v>2036</v>
      </c>
      <c r="S194" s="12">
        <f t="shared" si="11"/>
        <v>41817.208333333336</v>
      </c>
      <c r="T194" s="12">
        <f t="shared" si="10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9">
        <f t="shared" ref="F195:F258" si="12">E195/D195*100</f>
        <v>45.636363636363633</v>
      </c>
      <c r="G195" s="4" t="s">
        <v>14</v>
      </c>
      <c r="H195">
        <v>65</v>
      </c>
      <c r="I195" s="8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2035</v>
      </c>
      <c r="R195" t="s">
        <v>2045</v>
      </c>
      <c r="S195" s="12">
        <f t="shared" si="11"/>
        <v>43198.208333333328</v>
      </c>
      <c r="T195" s="12">
        <f t="shared" ref="T195:T258" si="14">(((M195/60)/60)/24)+DATE(1970,1,1)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9">
        <f t="shared" si="12"/>
        <v>122.7605633802817</v>
      </c>
      <c r="G196" s="5" t="s">
        <v>20</v>
      </c>
      <c r="H196">
        <v>126</v>
      </c>
      <c r="I196" s="8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2035</v>
      </c>
      <c r="R196" t="s">
        <v>2057</v>
      </c>
      <c r="S196" s="12">
        <f t="shared" ref="S196:S259" si="15">(((L196/60)/60)/24)+DATE(1970,1,1)</f>
        <v>42261.208333333328</v>
      </c>
      <c r="T196" s="12">
        <f t="shared" si="14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9">
        <f t="shared" si="12"/>
        <v>361.75316455696202</v>
      </c>
      <c r="G197" s="5" t="s">
        <v>20</v>
      </c>
      <c r="H197">
        <v>524</v>
      </c>
      <c r="I197" s="8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2035</v>
      </c>
      <c r="R197" t="s">
        <v>2043</v>
      </c>
      <c r="S197" s="12">
        <f t="shared" si="15"/>
        <v>43310.208333333328</v>
      </c>
      <c r="T197" s="12">
        <f t="shared" si="14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9">
        <f t="shared" si="12"/>
        <v>63.146341463414636</v>
      </c>
      <c r="G198" s="4" t="s">
        <v>14</v>
      </c>
      <c r="H198">
        <v>100</v>
      </c>
      <c r="I198" s="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2037</v>
      </c>
      <c r="R198" t="s">
        <v>2046</v>
      </c>
      <c r="S198" s="12">
        <f t="shared" si="15"/>
        <v>42616.208333333328</v>
      </c>
      <c r="T198" s="12">
        <f t="shared" si="14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9">
        <f t="shared" si="12"/>
        <v>298.20475319926874</v>
      </c>
      <c r="G199" s="5" t="s">
        <v>20</v>
      </c>
      <c r="H199">
        <v>1989</v>
      </c>
      <c r="I199" s="8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2041</v>
      </c>
      <c r="R199" t="s">
        <v>2044</v>
      </c>
      <c r="S199" s="12">
        <f t="shared" si="15"/>
        <v>42909.208333333328</v>
      </c>
      <c r="T199" s="12">
        <f t="shared" si="14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9">
        <f t="shared" si="12"/>
        <v>9.5585443037974684</v>
      </c>
      <c r="G200" s="4" t="s">
        <v>14</v>
      </c>
      <c r="H200">
        <v>168</v>
      </c>
      <c r="I200" s="8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2035</v>
      </c>
      <c r="R200" t="s">
        <v>2043</v>
      </c>
      <c r="S200" s="12">
        <f t="shared" si="15"/>
        <v>40396.208333333336</v>
      </c>
      <c r="T200" s="12">
        <f t="shared" si="14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9">
        <f t="shared" si="12"/>
        <v>53.777777777777779</v>
      </c>
      <c r="G201" s="4" t="s">
        <v>14</v>
      </c>
      <c r="H201">
        <v>13</v>
      </c>
      <c r="I201" s="8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2035</v>
      </c>
      <c r="R201" t="s">
        <v>2036</v>
      </c>
      <c r="S201" s="12">
        <f t="shared" si="15"/>
        <v>42192.208333333328</v>
      </c>
      <c r="T201" s="12">
        <f t="shared" si="14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9">
        <f t="shared" si="12"/>
        <v>2</v>
      </c>
      <c r="G202" s="4" t="s">
        <v>14</v>
      </c>
      <c r="H202">
        <v>1</v>
      </c>
      <c r="I202" s="8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2039</v>
      </c>
      <c r="R202" t="s">
        <v>2040</v>
      </c>
      <c r="S202" s="12">
        <f t="shared" si="15"/>
        <v>40262.208333333336</v>
      </c>
      <c r="T202" s="12">
        <f t="shared" si="14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9">
        <f t="shared" si="12"/>
        <v>681.19047619047615</v>
      </c>
      <c r="G203" s="5" t="s">
        <v>20</v>
      </c>
      <c r="H203">
        <v>157</v>
      </c>
      <c r="I203" s="8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2037</v>
      </c>
      <c r="R203" t="s">
        <v>2038</v>
      </c>
      <c r="S203" s="12">
        <f t="shared" si="15"/>
        <v>41845.208333333336</v>
      </c>
      <c r="T203" s="12">
        <f t="shared" si="14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9">
        <f t="shared" si="12"/>
        <v>78.831325301204828</v>
      </c>
      <c r="G204" s="7" t="s">
        <v>74</v>
      </c>
      <c r="H204">
        <v>82</v>
      </c>
      <c r="I204" s="8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2033</v>
      </c>
      <c r="R204" t="s">
        <v>2034</v>
      </c>
      <c r="S204" s="12">
        <f t="shared" si="15"/>
        <v>40818.208333333336</v>
      </c>
      <c r="T204" s="12">
        <f t="shared" si="14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9">
        <f t="shared" si="12"/>
        <v>134.40792216817235</v>
      </c>
      <c r="G205" s="5" t="s">
        <v>20</v>
      </c>
      <c r="H205">
        <v>4498</v>
      </c>
      <c r="I205" s="8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2039</v>
      </c>
      <c r="R205" t="s">
        <v>2040</v>
      </c>
      <c r="S205" s="12">
        <f t="shared" si="15"/>
        <v>42752.25</v>
      </c>
      <c r="T205" s="12">
        <f t="shared" si="14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9">
        <f t="shared" si="12"/>
        <v>3.3719999999999999</v>
      </c>
      <c r="G206" s="4" t="s">
        <v>14</v>
      </c>
      <c r="H206">
        <v>40</v>
      </c>
      <c r="I206" s="8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2035</v>
      </c>
      <c r="R206" t="s">
        <v>2058</v>
      </c>
      <c r="S206" s="12">
        <f t="shared" si="15"/>
        <v>40636.208333333336</v>
      </c>
      <c r="T206" s="12">
        <f t="shared" si="14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9">
        <f t="shared" si="12"/>
        <v>431.84615384615387</v>
      </c>
      <c r="G207" s="5" t="s">
        <v>20</v>
      </c>
      <c r="H207">
        <v>80</v>
      </c>
      <c r="I207" s="8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2039</v>
      </c>
      <c r="R207" t="s">
        <v>2040</v>
      </c>
      <c r="S207" s="12">
        <f t="shared" si="15"/>
        <v>43390.208333333328</v>
      </c>
      <c r="T207" s="12">
        <f t="shared" si="14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9">
        <f t="shared" si="12"/>
        <v>38.844444444444441</v>
      </c>
      <c r="G208" s="7" t="s">
        <v>74</v>
      </c>
      <c r="H208">
        <v>57</v>
      </c>
      <c r="I208" s="8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2047</v>
      </c>
      <c r="R208" t="s">
        <v>2053</v>
      </c>
      <c r="S208" s="12">
        <f t="shared" si="15"/>
        <v>40236.25</v>
      </c>
      <c r="T208" s="12">
        <f t="shared" si="14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9">
        <f t="shared" si="12"/>
        <v>425.7</v>
      </c>
      <c r="G209" s="5" t="s">
        <v>20</v>
      </c>
      <c r="H209">
        <v>43</v>
      </c>
      <c r="I209" s="8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2035</v>
      </c>
      <c r="R209" t="s">
        <v>2036</v>
      </c>
      <c r="S209" s="12">
        <f t="shared" si="15"/>
        <v>43340.208333333328</v>
      </c>
      <c r="T209" s="12">
        <f t="shared" si="14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9">
        <f t="shared" si="12"/>
        <v>101.12239715591672</v>
      </c>
      <c r="G210" s="5" t="s">
        <v>20</v>
      </c>
      <c r="H210">
        <v>2053</v>
      </c>
      <c r="I210" s="8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2041</v>
      </c>
      <c r="R210" t="s">
        <v>2042</v>
      </c>
      <c r="S210" s="12">
        <f t="shared" si="15"/>
        <v>43048.25</v>
      </c>
      <c r="T210" s="12">
        <f t="shared" si="14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9">
        <f t="shared" si="12"/>
        <v>21.188688946015425</v>
      </c>
      <c r="G211" s="6" t="s">
        <v>47</v>
      </c>
      <c r="H211">
        <v>808</v>
      </c>
      <c r="I211" s="8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2041</v>
      </c>
      <c r="R211" t="s">
        <v>2042</v>
      </c>
      <c r="S211" s="12">
        <f t="shared" si="15"/>
        <v>42496.208333333328</v>
      </c>
      <c r="T211" s="12">
        <f t="shared" si="14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9">
        <f t="shared" si="12"/>
        <v>67.425531914893625</v>
      </c>
      <c r="G212" s="4" t="s">
        <v>14</v>
      </c>
      <c r="H212">
        <v>226</v>
      </c>
      <c r="I212" s="8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2041</v>
      </c>
      <c r="R212" t="s">
        <v>2063</v>
      </c>
      <c r="S212" s="12">
        <f t="shared" si="15"/>
        <v>42797.25</v>
      </c>
      <c r="T212" s="12">
        <f t="shared" si="14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9">
        <f t="shared" si="12"/>
        <v>94.923371647509583</v>
      </c>
      <c r="G213" s="4" t="s">
        <v>14</v>
      </c>
      <c r="H213">
        <v>1625</v>
      </c>
      <c r="I213" s="8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2039</v>
      </c>
      <c r="R213" t="s">
        <v>2040</v>
      </c>
      <c r="S213" s="12">
        <f t="shared" si="15"/>
        <v>41513.208333333336</v>
      </c>
      <c r="T213" s="12">
        <f t="shared" si="14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9">
        <f t="shared" si="12"/>
        <v>151.85185185185185</v>
      </c>
      <c r="G214" s="5" t="s">
        <v>20</v>
      </c>
      <c r="H214">
        <v>168</v>
      </c>
      <c r="I214" s="8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2039</v>
      </c>
      <c r="R214" t="s">
        <v>2040</v>
      </c>
      <c r="S214" s="12">
        <f t="shared" si="15"/>
        <v>43814.25</v>
      </c>
      <c r="T214" s="12">
        <f t="shared" si="14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9">
        <f t="shared" si="12"/>
        <v>195.16382252559728</v>
      </c>
      <c r="G215" s="5" t="s">
        <v>20</v>
      </c>
      <c r="H215">
        <v>4289</v>
      </c>
      <c r="I215" s="8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2035</v>
      </c>
      <c r="R215" t="s">
        <v>2045</v>
      </c>
      <c r="S215" s="12">
        <f t="shared" si="15"/>
        <v>40488.208333333336</v>
      </c>
      <c r="T215" s="12">
        <f t="shared" si="14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9">
        <f t="shared" si="12"/>
        <v>1023.1428571428571</v>
      </c>
      <c r="G216" s="5" t="s">
        <v>20</v>
      </c>
      <c r="H216">
        <v>165</v>
      </c>
      <c r="I216" s="8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2035</v>
      </c>
      <c r="R216" t="s">
        <v>2036</v>
      </c>
      <c r="S216" s="12">
        <f t="shared" si="15"/>
        <v>40409.208333333336</v>
      </c>
      <c r="T216" s="12">
        <f t="shared" si="14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9">
        <f t="shared" si="12"/>
        <v>3.841836734693878</v>
      </c>
      <c r="G217" s="4" t="s">
        <v>14</v>
      </c>
      <c r="H217">
        <v>143</v>
      </c>
      <c r="I217" s="8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2039</v>
      </c>
      <c r="R217" t="s">
        <v>2040</v>
      </c>
      <c r="S217" s="12">
        <f t="shared" si="15"/>
        <v>43509.25</v>
      </c>
      <c r="T217" s="12">
        <f t="shared" si="14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9">
        <f t="shared" si="12"/>
        <v>155.07066557107643</v>
      </c>
      <c r="G218" s="5" t="s">
        <v>20</v>
      </c>
      <c r="H218">
        <v>1815</v>
      </c>
      <c r="I218" s="8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2039</v>
      </c>
      <c r="R218" t="s">
        <v>2040</v>
      </c>
      <c r="S218" s="12">
        <f t="shared" si="15"/>
        <v>40869.25</v>
      </c>
      <c r="T218" s="12">
        <f t="shared" si="14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9">
        <f t="shared" si="12"/>
        <v>44.753477588871718</v>
      </c>
      <c r="G219" s="4" t="s">
        <v>14</v>
      </c>
      <c r="H219">
        <v>934</v>
      </c>
      <c r="I219" s="8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2041</v>
      </c>
      <c r="R219" t="s">
        <v>2063</v>
      </c>
      <c r="S219" s="12">
        <f t="shared" si="15"/>
        <v>43583.208333333328</v>
      </c>
      <c r="T219" s="12">
        <f t="shared" si="14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9">
        <f t="shared" si="12"/>
        <v>215.94736842105263</v>
      </c>
      <c r="G220" s="5" t="s">
        <v>20</v>
      </c>
      <c r="H220">
        <v>397</v>
      </c>
      <c r="I220" s="8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2041</v>
      </c>
      <c r="R220" t="s">
        <v>2052</v>
      </c>
      <c r="S220" s="12">
        <f t="shared" si="15"/>
        <v>40858.25</v>
      </c>
      <c r="T220" s="12">
        <f t="shared" si="14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9">
        <f t="shared" si="12"/>
        <v>332.12709832134288</v>
      </c>
      <c r="G221" s="5" t="s">
        <v>20</v>
      </c>
      <c r="H221">
        <v>1539</v>
      </c>
      <c r="I221" s="8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2041</v>
      </c>
      <c r="R221" t="s">
        <v>2049</v>
      </c>
      <c r="S221" s="12">
        <f t="shared" si="15"/>
        <v>41137.208333333336</v>
      </c>
      <c r="T221" s="12">
        <f t="shared" si="14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9">
        <f t="shared" si="12"/>
        <v>8.4430379746835449</v>
      </c>
      <c r="G222" s="4" t="s">
        <v>14</v>
      </c>
      <c r="H222">
        <v>17</v>
      </c>
      <c r="I222" s="8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2039</v>
      </c>
      <c r="R222" t="s">
        <v>2040</v>
      </c>
      <c r="S222" s="12">
        <f t="shared" si="15"/>
        <v>40725.208333333336</v>
      </c>
      <c r="T222" s="12">
        <f t="shared" si="14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9">
        <f t="shared" si="12"/>
        <v>98.625514403292186</v>
      </c>
      <c r="G223" s="4" t="s">
        <v>14</v>
      </c>
      <c r="H223">
        <v>2179</v>
      </c>
      <c r="I223" s="8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2033</v>
      </c>
      <c r="R223" t="s">
        <v>2034</v>
      </c>
      <c r="S223" s="12">
        <f t="shared" si="15"/>
        <v>41081.208333333336</v>
      </c>
      <c r="T223" s="12">
        <f t="shared" si="14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9">
        <f t="shared" si="12"/>
        <v>137.97916666666669</v>
      </c>
      <c r="G224" s="5" t="s">
        <v>20</v>
      </c>
      <c r="H224">
        <v>138</v>
      </c>
      <c r="I224" s="8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2054</v>
      </c>
      <c r="R224" t="s">
        <v>2055</v>
      </c>
      <c r="S224" s="12">
        <f t="shared" si="15"/>
        <v>41914.208333333336</v>
      </c>
      <c r="T224" s="12">
        <f t="shared" si="14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9">
        <f t="shared" si="12"/>
        <v>93.81099656357388</v>
      </c>
      <c r="G225" s="4" t="s">
        <v>14</v>
      </c>
      <c r="H225">
        <v>931</v>
      </c>
      <c r="I225" s="8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2039</v>
      </c>
      <c r="R225" t="s">
        <v>2040</v>
      </c>
      <c r="S225" s="12">
        <f t="shared" si="15"/>
        <v>42445.208333333328</v>
      </c>
      <c r="T225" s="12">
        <f t="shared" si="14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9">
        <f t="shared" si="12"/>
        <v>403.63930885529157</v>
      </c>
      <c r="G226" s="5" t="s">
        <v>20</v>
      </c>
      <c r="H226">
        <v>3594</v>
      </c>
      <c r="I226" s="8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2041</v>
      </c>
      <c r="R226" t="s">
        <v>2063</v>
      </c>
      <c r="S226" s="12">
        <f t="shared" si="15"/>
        <v>41906.208333333336</v>
      </c>
      <c r="T226" s="12">
        <f t="shared" si="14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9">
        <f t="shared" si="12"/>
        <v>260.1740412979351</v>
      </c>
      <c r="G227" s="5" t="s">
        <v>20</v>
      </c>
      <c r="H227">
        <v>5880</v>
      </c>
      <c r="I227" s="8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2035</v>
      </c>
      <c r="R227" t="s">
        <v>2036</v>
      </c>
      <c r="S227" s="12">
        <f t="shared" si="15"/>
        <v>41762.208333333336</v>
      </c>
      <c r="T227" s="12">
        <f t="shared" si="14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9">
        <f t="shared" si="12"/>
        <v>366.63333333333333</v>
      </c>
      <c r="G228" s="5" t="s">
        <v>20</v>
      </c>
      <c r="H228">
        <v>112</v>
      </c>
      <c r="I228" s="8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2054</v>
      </c>
      <c r="R228" t="s">
        <v>2055</v>
      </c>
      <c r="S228" s="12">
        <f t="shared" si="15"/>
        <v>40276.208333333336</v>
      </c>
      <c r="T228" s="12">
        <f t="shared" si="14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9">
        <f t="shared" si="12"/>
        <v>168.72085385878489</v>
      </c>
      <c r="G229" s="5" t="s">
        <v>20</v>
      </c>
      <c r="H229">
        <v>943</v>
      </c>
      <c r="I229" s="8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2050</v>
      </c>
      <c r="R229" t="s">
        <v>2061</v>
      </c>
      <c r="S229" s="12">
        <f t="shared" si="15"/>
        <v>42139.208333333328</v>
      </c>
      <c r="T229" s="12">
        <f t="shared" si="14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9">
        <f t="shared" si="12"/>
        <v>119.90717911530093</v>
      </c>
      <c r="G230" s="5" t="s">
        <v>20</v>
      </c>
      <c r="H230">
        <v>2468</v>
      </c>
      <c r="I230" s="8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2041</v>
      </c>
      <c r="R230" t="s">
        <v>2049</v>
      </c>
      <c r="S230" s="12">
        <f t="shared" si="15"/>
        <v>42613.208333333328</v>
      </c>
      <c r="T230" s="12">
        <f t="shared" si="14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9">
        <f t="shared" si="12"/>
        <v>193.68925233644859</v>
      </c>
      <c r="G231" s="5" t="s">
        <v>20</v>
      </c>
      <c r="H231">
        <v>2551</v>
      </c>
      <c r="I231" s="8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2050</v>
      </c>
      <c r="R231" t="s">
        <v>2061</v>
      </c>
      <c r="S231" s="12">
        <f t="shared" si="15"/>
        <v>42887.208333333328</v>
      </c>
      <c r="T231" s="12">
        <f t="shared" si="14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9">
        <f t="shared" si="12"/>
        <v>420.16666666666669</v>
      </c>
      <c r="G232" s="5" t="s">
        <v>20</v>
      </c>
      <c r="H232">
        <v>101</v>
      </c>
      <c r="I232" s="8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2050</v>
      </c>
      <c r="R232" t="s">
        <v>2051</v>
      </c>
      <c r="S232" s="12">
        <f t="shared" si="15"/>
        <v>43805.25</v>
      </c>
      <c r="T232" s="12">
        <f t="shared" si="14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9">
        <f t="shared" si="12"/>
        <v>76.708333333333329</v>
      </c>
      <c r="G233" s="7" t="s">
        <v>74</v>
      </c>
      <c r="H233">
        <v>67</v>
      </c>
      <c r="I233" s="8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2039</v>
      </c>
      <c r="R233" t="s">
        <v>2040</v>
      </c>
      <c r="S233" s="12">
        <f t="shared" si="15"/>
        <v>41415.208333333336</v>
      </c>
      <c r="T233" s="12">
        <f t="shared" si="14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9">
        <f t="shared" si="12"/>
        <v>171.26470588235293</v>
      </c>
      <c r="G234" s="5" t="s">
        <v>20</v>
      </c>
      <c r="H234">
        <v>92</v>
      </c>
      <c r="I234" s="8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2039</v>
      </c>
      <c r="R234" t="s">
        <v>2040</v>
      </c>
      <c r="S234" s="12">
        <f t="shared" si="15"/>
        <v>42576.208333333328</v>
      </c>
      <c r="T234" s="12">
        <f t="shared" si="14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9">
        <f t="shared" si="12"/>
        <v>157.89473684210526</v>
      </c>
      <c r="G235" s="5" t="s">
        <v>20</v>
      </c>
      <c r="H235">
        <v>62</v>
      </c>
      <c r="I235" s="8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2041</v>
      </c>
      <c r="R235" t="s">
        <v>2049</v>
      </c>
      <c r="S235" s="12">
        <f t="shared" si="15"/>
        <v>40706.208333333336</v>
      </c>
      <c r="T235" s="12">
        <f t="shared" si="14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9">
        <f t="shared" si="12"/>
        <v>109.08</v>
      </c>
      <c r="G236" s="5" t="s">
        <v>20</v>
      </c>
      <c r="H236">
        <v>149</v>
      </c>
      <c r="I236" s="8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2050</v>
      </c>
      <c r="R236" t="s">
        <v>2051</v>
      </c>
      <c r="S236" s="12">
        <f t="shared" si="15"/>
        <v>42969.208333333328</v>
      </c>
      <c r="T236" s="12">
        <f t="shared" si="14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9">
        <f t="shared" si="12"/>
        <v>41.732558139534881</v>
      </c>
      <c r="G237" s="4" t="s">
        <v>14</v>
      </c>
      <c r="H237">
        <v>92</v>
      </c>
      <c r="I237" s="8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2041</v>
      </c>
      <c r="R237" t="s">
        <v>2049</v>
      </c>
      <c r="S237" s="12">
        <f t="shared" si="15"/>
        <v>42779.25</v>
      </c>
      <c r="T237" s="12">
        <f t="shared" si="14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9">
        <f t="shared" si="12"/>
        <v>10.944303797468354</v>
      </c>
      <c r="G238" s="4" t="s">
        <v>14</v>
      </c>
      <c r="H238">
        <v>57</v>
      </c>
      <c r="I238" s="8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2035</v>
      </c>
      <c r="R238" t="s">
        <v>2036</v>
      </c>
      <c r="S238" s="12">
        <f t="shared" si="15"/>
        <v>43641.208333333328</v>
      </c>
      <c r="T238" s="12">
        <f t="shared" si="14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9">
        <f t="shared" si="12"/>
        <v>159.3763440860215</v>
      </c>
      <c r="G239" s="5" t="s">
        <v>20</v>
      </c>
      <c r="H239">
        <v>329</v>
      </c>
      <c r="I239" s="8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2041</v>
      </c>
      <c r="R239" t="s">
        <v>2049</v>
      </c>
      <c r="S239" s="12">
        <f t="shared" si="15"/>
        <v>41754.208333333336</v>
      </c>
      <c r="T239" s="12">
        <f t="shared" si="14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9">
        <f t="shared" si="12"/>
        <v>422.41666666666669</v>
      </c>
      <c r="G240" s="5" t="s">
        <v>20</v>
      </c>
      <c r="H240">
        <v>97</v>
      </c>
      <c r="I240" s="8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2039</v>
      </c>
      <c r="R240" t="s">
        <v>2040</v>
      </c>
      <c r="S240" s="12">
        <f t="shared" si="15"/>
        <v>43083.25</v>
      </c>
      <c r="T240" s="12">
        <f t="shared" si="14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9">
        <f t="shared" si="12"/>
        <v>97.71875</v>
      </c>
      <c r="G241" s="4" t="s">
        <v>14</v>
      </c>
      <c r="H241">
        <v>41</v>
      </c>
      <c r="I241" s="8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2037</v>
      </c>
      <c r="R241" t="s">
        <v>2046</v>
      </c>
      <c r="S241" s="12">
        <f t="shared" si="15"/>
        <v>42245.208333333328</v>
      </c>
      <c r="T241" s="12">
        <f t="shared" si="14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9">
        <f t="shared" si="12"/>
        <v>418.78911564625849</v>
      </c>
      <c r="G242" s="5" t="s">
        <v>20</v>
      </c>
      <c r="H242">
        <v>1784</v>
      </c>
      <c r="I242" s="8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2039</v>
      </c>
      <c r="R242" t="s">
        <v>2040</v>
      </c>
      <c r="S242" s="12">
        <f t="shared" si="15"/>
        <v>40396.208333333336</v>
      </c>
      <c r="T242" s="12">
        <f t="shared" si="14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9">
        <f t="shared" si="12"/>
        <v>101.91632047477745</v>
      </c>
      <c r="G243" s="5" t="s">
        <v>20</v>
      </c>
      <c r="H243">
        <v>1684</v>
      </c>
      <c r="I243" s="8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2047</v>
      </c>
      <c r="R243" t="s">
        <v>2048</v>
      </c>
      <c r="S243" s="12">
        <f t="shared" si="15"/>
        <v>41742.208333333336</v>
      </c>
      <c r="T243" s="12">
        <f t="shared" si="14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9">
        <f t="shared" si="12"/>
        <v>127.72619047619047</v>
      </c>
      <c r="G244" s="5" t="s">
        <v>20</v>
      </c>
      <c r="H244">
        <v>250</v>
      </c>
      <c r="I244" s="8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2035</v>
      </c>
      <c r="R244" t="s">
        <v>2036</v>
      </c>
      <c r="S244" s="12">
        <f t="shared" si="15"/>
        <v>42865.208333333328</v>
      </c>
      <c r="T244" s="12">
        <f t="shared" si="14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9">
        <f t="shared" si="12"/>
        <v>445.21739130434781</v>
      </c>
      <c r="G245" s="5" t="s">
        <v>20</v>
      </c>
      <c r="H245">
        <v>238</v>
      </c>
      <c r="I245" s="8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2039</v>
      </c>
      <c r="R245" t="s">
        <v>2040</v>
      </c>
      <c r="S245" s="12">
        <f t="shared" si="15"/>
        <v>43163.25</v>
      </c>
      <c r="T245" s="12">
        <f t="shared" si="14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9">
        <f t="shared" si="12"/>
        <v>569.71428571428578</v>
      </c>
      <c r="G246" s="5" t="s">
        <v>20</v>
      </c>
      <c r="H246">
        <v>53</v>
      </c>
      <c r="I246" s="8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2039</v>
      </c>
      <c r="R246" t="s">
        <v>2040</v>
      </c>
      <c r="S246" s="12">
        <f t="shared" si="15"/>
        <v>41834.208333333336</v>
      </c>
      <c r="T246" s="12">
        <f t="shared" si="14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9">
        <f t="shared" si="12"/>
        <v>509.34482758620686</v>
      </c>
      <c r="G247" s="5" t="s">
        <v>20</v>
      </c>
      <c r="H247">
        <v>214</v>
      </c>
      <c r="I247" s="8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2039</v>
      </c>
      <c r="R247" t="s">
        <v>2040</v>
      </c>
      <c r="S247" s="12">
        <f t="shared" si="15"/>
        <v>41736.208333333336</v>
      </c>
      <c r="T247" s="12">
        <f t="shared" si="14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9">
        <f t="shared" si="12"/>
        <v>325.5333333333333</v>
      </c>
      <c r="G248" s="5" t="s">
        <v>20</v>
      </c>
      <c r="H248">
        <v>222</v>
      </c>
      <c r="I248" s="8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2037</v>
      </c>
      <c r="R248" t="s">
        <v>2038</v>
      </c>
      <c r="S248" s="12">
        <f t="shared" si="15"/>
        <v>41491.208333333336</v>
      </c>
      <c r="T248" s="12">
        <f t="shared" si="14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9">
        <f t="shared" si="12"/>
        <v>932.61616161616166</v>
      </c>
      <c r="G249" s="5" t="s">
        <v>20</v>
      </c>
      <c r="H249">
        <v>1884</v>
      </c>
      <c r="I249" s="8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2047</v>
      </c>
      <c r="R249" t="s">
        <v>2053</v>
      </c>
      <c r="S249" s="12">
        <f t="shared" si="15"/>
        <v>42726.25</v>
      </c>
      <c r="T249" s="12">
        <f t="shared" si="14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9">
        <f t="shared" si="12"/>
        <v>211.33870967741933</v>
      </c>
      <c r="G250" s="5" t="s">
        <v>20</v>
      </c>
      <c r="H250">
        <v>218</v>
      </c>
      <c r="I250" s="8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2050</v>
      </c>
      <c r="R250" t="s">
        <v>2061</v>
      </c>
      <c r="S250" s="12">
        <f t="shared" si="15"/>
        <v>42004.25</v>
      </c>
      <c r="T250" s="12">
        <f t="shared" si="14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9">
        <f t="shared" si="12"/>
        <v>273.32520325203251</v>
      </c>
      <c r="G251" s="5" t="s">
        <v>20</v>
      </c>
      <c r="H251">
        <v>6465</v>
      </c>
      <c r="I251" s="8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2047</v>
      </c>
      <c r="R251" t="s">
        <v>2059</v>
      </c>
      <c r="S251" s="12">
        <f t="shared" si="15"/>
        <v>42006.25</v>
      </c>
      <c r="T251" s="12">
        <f t="shared" si="14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9">
        <f t="shared" si="12"/>
        <v>3</v>
      </c>
      <c r="G252" s="4" t="s">
        <v>14</v>
      </c>
      <c r="H252">
        <v>1</v>
      </c>
      <c r="I252" s="8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2035</v>
      </c>
      <c r="R252" t="s">
        <v>2036</v>
      </c>
      <c r="S252" s="12">
        <f t="shared" si="15"/>
        <v>40203.25</v>
      </c>
      <c r="T252" s="12">
        <f t="shared" si="14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9">
        <f t="shared" si="12"/>
        <v>54.084507042253513</v>
      </c>
      <c r="G253" s="4" t="s">
        <v>14</v>
      </c>
      <c r="H253">
        <v>101</v>
      </c>
      <c r="I253" s="8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2039</v>
      </c>
      <c r="R253" t="s">
        <v>2040</v>
      </c>
      <c r="S253" s="12">
        <f t="shared" si="15"/>
        <v>41252.25</v>
      </c>
      <c r="T253" s="12">
        <f t="shared" si="14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9">
        <f t="shared" si="12"/>
        <v>626.29999999999995</v>
      </c>
      <c r="G254" s="5" t="s">
        <v>20</v>
      </c>
      <c r="H254">
        <v>59</v>
      </c>
      <c r="I254" s="8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2039</v>
      </c>
      <c r="R254" t="s">
        <v>2040</v>
      </c>
      <c r="S254" s="12">
        <f t="shared" si="15"/>
        <v>41572.208333333336</v>
      </c>
      <c r="T254" s="12">
        <f t="shared" si="14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9">
        <f t="shared" si="12"/>
        <v>89.021399176954731</v>
      </c>
      <c r="G255" s="4" t="s">
        <v>14</v>
      </c>
      <c r="H255">
        <v>1335</v>
      </c>
      <c r="I255" s="8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2041</v>
      </c>
      <c r="R255" t="s">
        <v>2044</v>
      </c>
      <c r="S255" s="12">
        <f t="shared" si="15"/>
        <v>40641.208333333336</v>
      </c>
      <c r="T255" s="12">
        <f t="shared" si="14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9">
        <f t="shared" si="12"/>
        <v>184.89130434782609</v>
      </c>
      <c r="G256" s="5" t="s">
        <v>20</v>
      </c>
      <c r="H256">
        <v>88</v>
      </c>
      <c r="I256" s="8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2047</v>
      </c>
      <c r="R256" t="s">
        <v>2048</v>
      </c>
      <c r="S256" s="12">
        <f t="shared" si="15"/>
        <v>42787.25</v>
      </c>
      <c r="T256" s="12">
        <f t="shared" si="14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9">
        <f t="shared" si="12"/>
        <v>120.16770186335404</v>
      </c>
      <c r="G257" s="5" t="s">
        <v>20</v>
      </c>
      <c r="H257">
        <v>1697</v>
      </c>
      <c r="I257" s="8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2035</v>
      </c>
      <c r="R257" t="s">
        <v>2036</v>
      </c>
      <c r="S257" s="12">
        <f t="shared" si="15"/>
        <v>40590.25</v>
      </c>
      <c r="T257" s="12">
        <f t="shared" si="14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9">
        <f t="shared" si="12"/>
        <v>23.390243902439025</v>
      </c>
      <c r="G258" s="4" t="s">
        <v>14</v>
      </c>
      <c r="H258">
        <v>15</v>
      </c>
      <c r="I258" s="8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2035</v>
      </c>
      <c r="R258" t="s">
        <v>2036</v>
      </c>
      <c r="S258" s="12">
        <f t="shared" si="15"/>
        <v>42393.25</v>
      </c>
      <c r="T258" s="12">
        <f t="shared" si="14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9">
        <f t="shared" ref="F259:F322" si="16">E259/D259*100</f>
        <v>146</v>
      </c>
      <c r="G259" s="5" t="s">
        <v>20</v>
      </c>
      <c r="H259">
        <v>92</v>
      </c>
      <c r="I259" s="8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2039</v>
      </c>
      <c r="R259" t="s">
        <v>2040</v>
      </c>
      <c r="S259" s="12">
        <f t="shared" si="15"/>
        <v>41338.25</v>
      </c>
      <c r="T259" s="12">
        <f t="shared" ref="T259:T322" si="18">(((M259/60)/60)/24)+DATE(1970,1,1)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9">
        <f t="shared" si="16"/>
        <v>268.48</v>
      </c>
      <c r="G260" s="5" t="s">
        <v>20</v>
      </c>
      <c r="H260">
        <v>186</v>
      </c>
      <c r="I260" s="8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2039</v>
      </c>
      <c r="R260" t="s">
        <v>2040</v>
      </c>
      <c r="S260" s="12">
        <f t="shared" ref="S260:S323" si="19">(((L260/60)/60)/24)+DATE(1970,1,1)</f>
        <v>42712.25</v>
      </c>
      <c r="T260" s="12">
        <f t="shared" si="18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9">
        <f t="shared" si="16"/>
        <v>597.5</v>
      </c>
      <c r="G261" s="5" t="s">
        <v>20</v>
      </c>
      <c r="H261">
        <v>138</v>
      </c>
      <c r="I261" s="8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2054</v>
      </c>
      <c r="R261" t="s">
        <v>2055</v>
      </c>
      <c r="S261" s="12">
        <f t="shared" si="19"/>
        <v>41251.25</v>
      </c>
      <c r="T261" s="12">
        <f t="shared" si="18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9">
        <f t="shared" si="16"/>
        <v>157.69841269841268</v>
      </c>
      <c r="G262" s="5" t="s">
        <v>20</v>
      </c>
      <c r="H262">
        <v>261</v>
      </c>
      <c r="I262" s="8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2035</v>
      </c>
      <c r="R262" t="s">
        <v>2036</v>
      </c>
      <c r="S262" s="12">
        <f t="shared" si="19"/>
        <v>41180.208333333336</v>
      </c>
      <c r="T262" s="12">
        <f t="shared" si="18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9">
        <f t="shared" si="16"/>
        <v>31.201660735468568</v>
      </c>
      <c r="G263" s="4" t="s">
        <v>14</v>
      </c>
      <c r="H263">
        <v>454</v>
      </c>
      <c r="I263" s="8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2035</v>
      </c>
      <c r="R263" t="s">
        <v>2036</v>
      </c>
      <c r="S263" s="12">
        <f t="shared" si="19"/>
        <v>40415.208333333336</v>
      </c>
      <c r="T263" s="12">
        <f t="shared" si="18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9">
        <f t="shared" si="16"/>
        <v>313.41176470588238</v>
      </c>
      <c r="G264" s="5" t="s">
        <v>20</v>
      </c>
      <c r="H264">
        <v>107</v>
      </c>
      <c r="I264" s="8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2035</v>
      </c>
      <c r="R264" t="s">
        <v>2045</v>
      </c>
      <c r="S264" s="12">
        <f t="shared" si="19"/>
        <v>40638.208333333336</v>
      </c>
      <c r="T264" s="12">
        <f t="shared" si="18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9">
        <f t="shared" si="16"/>
        <v>370.89655172413791</v>
      </c>
      <c r="G265" s="5" t="s">
        <v>20</v>
      </c>
      <c r="H265">
        <v>199</v>
      </c>
      <c r="I265" s="8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2054</v>
      </c>
      <c r="R265" t="s">
        <v>2055</v>
      </c>
      <c r="S265" s="12">
        <f t="shared" si="19"/>
        <v>40187.25</v>
      </c>
      <c r="T265" s="12">
        <f t="shared" si="18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9">
        <f t="shared" si="16"/>
        <v>362.66447368421052</v>
      </c>
      <c r="G266" s="5" t="s">
        <v>20</v>
      </c>
      <c r="H266">
        <v>5512</v>
      </c>
      <c r="I266" s="8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2039</v>
      </c>
      <c r="R266" t="s">
        <v>2040</v>
      </c>
      <c r="S266" s="12">
        <f t="shared" si="19"/>
        <v>41317.25</v>
      </c>
      <c r="T266" s="12">
        <f t="shared" si="18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9">
        <f t="shared" si="16"/>
        <v>123.08163265306122</v>
      </c>
      <c r="G267" s="5" t="s">
        <v>20</v>
      </c>
      <c r="H267">
        <v>86</v>
      </c>
      <c r="I267" s="8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2039</v>
      </c>
      <c r="R267" t="s">
        <v>2040</v>
      </c>
      <c r="S267" s="12">
        <f t="shared" si="19"/>
        <v>42372.25</v>
      </c>
      <c r="T267" s="12">
        <f t="shared" si="18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9">
        <f t="shared" si="16"/>
        <v>76.766756032171585</v>
      </c>
      <c r="G268" s="4" t="s">
        <v>14</v>
      </c>
      <c r="H268">
        <v>3182</v>
      </c>
      <c r="I268" s="8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2035</v>
      </c>
      <c r="R268" t="s">
        <v>2058</v>
      </c>
      <c r="S268" s="12">
        <f t="shared" si="19"/>
        <v>41950.25</v>
      </c>
      <c r="T268" s="12">
        <f t="shared" si="18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9">
        <f t="shared" si="16"/>
        <v>233.62012987012989</v>
      </c>
      <c r="G269" s="5" t="s">
        <v>20</v>
      </c>
      <c r="H269">
        <v>2768</v>
      </c>
      <c r="I269" s="8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2039</v>
      </c>
      <c r="R269" t="s">
        <v>2040</v>
      </c>
      <c r="S269" s="12">
        <f t="shared" si="19"/>
        <v>41206.208333333336</v>
      </c>
      <c r="T269" s="12">
        <f t="shared" si="18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9">
        <f t="shared" si="16"/>
        <v>180.53333333333333</v>
      </c>
      <c r="G270" s="5" t="s">
        <v>20</v>
      </c>
      <c r="H270">
        <v>48</v>
      </c>
      <c r="I270" s="8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2041</v>
      </c>
      <c r="R270" t="s">
        <v>2042</v>
      </c>
      <c r="S270" s="12">
        <f t="shared" si="19"/>
        <v>41186.208333333336</v>
      </c>
      <c r="T270" s="12">
        <f t="shared" si="18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9">
        <f t="shared" si="16"/>
        <v>252.62857142857143</v>
      </c>
      <c r="G271" s="5" t="s">
        <v>20</v>
      </c>
      <c r="H271">
        <v>87</v>
      </c>
      <c r="I271" s="8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2041</v>
      </c>
      <c r="R271" t="s">
        <v>2060</v>
      </c>
      <c r="S271" s="12">
        <f t="shared" si="19"/>
        <v>43496.25</v>
      </c>
      <c r="T271" s="12">
        <f t="shared" si="18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9">
        <f t="shared" si="16"/>
        <v>27.176538240368025</v>
      </c>
      <c r="G272" s="7" t="s">
        <v>74</v>
      </c>
      <c r="H272">
        <v>1890</v>
      </c>
      <c r="I272" s="8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2050</v>
      </c>
      <c r="R272" t="s">
        <v>2051</v>
      </c>
      <c r="S272" s="12">
        <f t="shared" si="19"/>
        <v>40514.25</v>
      </c>
      <c r="T272" s="12">
        <f t="shared" si="18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9">
        <f t="shared" si="16"/>
        <v>1.2706571242680547</v>
      </c>
      <c r="G273" s="6" t="s">
        <v>47</v>
      </c>
      <c r="H273">
        <v>61</v>
      </c>
      <c r="I273" s="8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2054</v>
      </c>
      <c r="R273" t="s">
        <v>2055</v>
      </c>
      <c r="S273" s="12">
        <f t="shared" si="19"/>
        <v>42345.25</v>
      </c>
      <c r="T273" s="12">
        <f t="shared" si="18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9">
        <f t="shared" si="16"/>
        <v>304.0097847358121</v>
      </c>
      <c r="G274" s="5" t="s">
        <v>20</v>
      </c>
      <c r="H274">
        <v>1894</v>
      </c>
      <c r="I274" s="8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2039</v>
      </c>
      <c r="R274" t="s">
        <v>2040</v>
      </c>
      <c r="S274" s="12">
        <f t="shared" si="19"/>
        <v>43656.208333333328</v>
      </c>
      <c r="T274" s="12">
        <f t="shared" si="18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9">
        <f t="shared" si="16"/>
        <v>137.23076923076923</v>
      </c>
      <c r="G275" s="5" t="s">
        <v>20</v>
      </c>
      <c r="H275">
        <v>282</v>
      </c>
      <c r="I275" s="8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2039</v>
      </c>
      <c r="R275" t="s">
        <v>2040</v>
      </c>
      <c r="S275" s="12">
        <f t="shared" si="19"/>
        <v>42995.208333333328</v>
      </c>
      <c r="T275" s="12">
        <f t="shared" si="18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9">
        <f t="shared" si="16"/>
        <v>32.208333333333336</v>
      </c>
      <c r="G276" s="4" t="s">
        <v>14</v>
      </c>
      <c r="H276">
        <v>15</v>
      </c>
      <c r="I276" s="8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2039</v>
      </c>
      <c r="R276" t="s">
        <v>2040</v>
      </c>
      <c r="S276" s="12">
        <f t="shared" si="19"/>
        <v>43045.25</v>
      </c>
      <c r="T276" s="12">
        <f t="shared" si="18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9">
        <f t="shared" si="16"/>
        <v>241.51282051282053</v>
      </c>
      <c r="G277" s="5" t="s">
        <v>20</v>
      </c>
      <c r="H277">
        <v>116</v>
      </c>
      <c r="I277" s="8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2047</v>
      </c>
      <c r="R277" t="s">
        <v>2059</v>
      </c>
      <c r="S277" s="12">
        <f t="shared" si="19"/>
        <v>43561.208333333328</v>
      </c>
      <c r="T277" s="12">
        <f t="shared" si="18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9">
        <f t="shared" si="16"/>
        <v>96.8</v>
      </c>
      <c r="G278" s="4" t="s">
        <v>14</v>
      </c>
      <c r="H278">
        <v>133</v>
      </c>
      <c r="I278" s="8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2050</v>
      </c>
      <c r="R278" t="s">
        <v>2051</v>
      </c>
      <c r="S278" s="12">
        <f t="shared" si="19"/>
        <v>41018.208333333336</v>
      </c>
      <c r="T278" s="12">
        <f t="shared" si="18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9">
        <f t="shared" si="16"/>
        <v>1066.4285714285716</v>
      </c>
      <c r="G279" s="5" t="s">
        <v>20</v>
      </c>
      <c r="H279">
        <v>83</v>
      </c>
      <c r="I279" s="8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2039</v>
      </c>
      <c r="R279" t="s">
        <v>2040</v>
      </c>
      <c r="S279" s="12">
        <f t="shared" si="19"/>
        <v>40378.208333333336</v>
      </c>
      <c r="T279" s="12">
        <f t="shared" si="18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9">
        <f t="shared" si="16"/>
        <v>325.88888888888891</v>
      </c>
      <c r="G280" s="5" t="s">
        <v>20</v>
      </c>
      <c r="H280">
        <v>91</v>
      </c>
      <c r="I280" s="8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2037</v>
      </c>
      <c r="R280" t="s">
        <v>2038</v>
      </c>
      <c r="S280" s="12">
        <f t="shared" si="19"/>
        <v>41239.25</v>
      </c>
      <c r="T280" s="12">
        <f t="shared" si="18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9">
        <f t="shared" si="16"/>
        <v>170.70000000000002</v>
      </c>
      <c r="G281" s="5" t="s">
        <v>20</v>
      </c>
      <c r="H281">
        <v>546</v>
      </c>
      <c r="I281" s="8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2039</v>
      </c>
      <c r="R281" t="s">
        <v>2040</v>
      </c>
      <c r="S281" s="12">
        <f t="shared" si="19"/>
        <v>43346.208333333328</v>
      </c>
      <c r="T281" s="12">
        <f t="shared" si="18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9">
        <f t="shared" si="16"/>
        <v>581.44000000000005</v>
      </c>
      <c r="G282" s="5" t="s">
        <v>20</v>
      </c>
      <c r="H282">
        <v>393</v>
      </c>
      <c r="I282" s="8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2041</v>
      </c>
      <c r="R282" t="s">
        <v>2049</v>
      </c>
      <c r="S282" s="12">
        <f t="shared" si="19"/>
        <v>43060.25</v>
      </c>
      <c r="T282" s="12">
        <f t="shared" si="18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9">
        <f t="shared" si="16"/>
        <v>91.520972644376897</v>
      </c>
      <c r="G283" s="4" t="s">
        <v>14</v>
      </c>
      <c r="H283">
        <v>2062</v>
      </c>
      <c r="I283" s="8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2039</v>
      </c>
      <c r="R283" t="s">
        <v>2040</v>
      </c>
      <c r="S283" s="12">
        <f t="shared" si="19"/>
        <v>40979.25</v>
      </c>
      <c r="T283" s="12">
        <f t="shared" si="18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9">
        <f t="shared" si="16"/>
        <v>108.04761904761904</v>
      </c>
      <c r="G284" s="5" t="s">
        <v>20</v>
      </c>
      <c r="H284">
        <v>133</v>
      </c>
      <c r="I284" s="8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2041</v>
      </c>
      <c r="R284" t="s">
        <v>2060</v>
      </c>
      <c r="S284" s="12">
        <f t="shared" si="19"/>
        <v>42701.25</v>
      </c>
      <c r="T284" s="12">
        <f t="shared" si="18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9">
        <f t="shared" si="16"/>
        <v>18.728395061728396</v>
      </c>
      <c r="G285" s="4" t="s">
        <v>14</v>
      </c>
      <c r="H285">
        <v>29</v>
      </c>
      <c r="I285" s="8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2035</v>
      </c>
      <c r="R285" t="s">
        <v>2036</v>
      </c>
      <c r="S285" s="12">
        <f t="shared" si="19"/>
        <v>42520.208333333328</v>
      </c>
      <c r="T285" s="12">
        <f t="shared" si="18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9">
        <f t="shared" si="16"/>
        <v>83.193877551020407</v>
      </c>
      <c r="G286" s="4" t="s">
        <v>14</v>
      </c>
      <c r="H286">
        <v>132</v>
      </c>
      <c r="I286" s="8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2037</v>
      </c>
      <c r="R286" t="s">
        <v>2038</v>
      </c>
      <c r="S286" s="12">
        <f t="shared" si="19"/>
        <v>41030.208333333336</v>
      </c>
      <c r="T286" s="12">
        <f t="shared" si="18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9">
        <f t="shared" si="16"/>
        <v>706.33333333333337</v>
      </c>
      <c r="G287" s="5" t="s">
        <v>20</v>
      </c>
      <c r="H287">
        <v>254</v>
      </c>
      <c r="I287" s="8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2039</v>
      </c>
      <c r="R287" t="s">
        <v>2040</v>
      </c>
      <c r="S287" s="12">
        <f t="shared" si="19"/>
        <v>42623.208333333328</v>
      </c>
      <c r="T287" s="12">
        <f t="shared" si="18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9">
        <f t="shared" si="16"/>
        <v>17.446030330062445</v>
      </c>
      <c r="G288" s="7" t="s">
        <v>74</v>
      </c>
      <c r="H288">
        <v>184</v>
      </c>
      <c r="I288" s="8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2039</v>
      </c>
      <c r="R288" t="s">
        <v>2040</v>
      </c>
      <c r="S288" s="12">
        <f t="shared" si="19"/>
        <v>42697.25</v>
      </c>
      <c r="T288" s="12">
        <f t="shared" si="18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9">
        <f t="shared" si="16"/>
        <v>209.73015873015873</v>
      </c>
      <c r="G289" s="5" t="s">
        <v>20</v>
      </c>
      <c r="H289">
        <v>176</v>
      </c>
      <c r="I289" s="8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2035</v>
      </c>
      <c r="R289" t="s">
        <v>2043</v>
      </c>
      <c r="S289" s="12">
        <f t="shared" si="19"/>
        <v>42122.208333333328</v>
      </c>
      <c r="T289" s="12">
        <f t="shared" si="18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9">
        <f t="shared" si="16"/>
        <v>97.785714285714292</v>
      </c>
      <c r="G290" s="4" t="s">
        <v>14</v>
      </c>
      <c r="H290">
        <v>137</v>
      </c>
      <c r="I290" s="8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2035</v>
      </c>
      <c r="R290" t="s">
        <v>2057</v>
      </c>
      <c r="S290" s="12">
        <f t="shared" si="19"/>
        <v>40982.208333333336</v>
      </c>
      <c r="T290" s="12">
        <f t="shared" si="18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9">
        <f t="shared" si="16"/>
        <v>1684.25</v>
      </c>
      <c r="G291" s="5" t="s">
        <v>20</v>
      </c>
      <c r="H291">
        <v>337</v>
      </c>
      <c r="I291" s="8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2039</v>
      </c>
      <c r="R291" t="s">
        <v>2040</v>
      </c>
      <c r="S291" s="12">
        <f t="shared" si="19"/>
        <v>42219.208333333328</v>
      </c>
      <c r="T291" s="12">
        <f t="shared" si="18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9">
        <f t="shared" si="16"/>
        <v>54.402135231316727</v>
      </c>
      <c r="G292" s="4" t="s">
        <v>14</v>
      </c>
      <c r="H292">
        <v>908</v>
      </c>
      <c r="I292" s="8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2041</v>
      </c>
      <c r="R292" t="s">
        <v>2042</v>
      </c>
      <c r="S292" s="12">
        <f t="shared" si="19"/>
        <v>41404.208333333336</v>
      </c>
      <c r="T292" s="12">
        <f t="shared" si="18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9">
        <f t="shared" si="16"/>
        <v>456.61111111111109</v>
      </c>
      <c r="G293" s="5" t="s">
        <v>20</v>
      </c>
      <c r="H293">
        <v>107</v>
      </c>
      <c r="I293" s="8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2037</v>
      </c>
      <c r="R293" t="s">
        <v>2038</v>
      </c>
      <c r="S293" s="12">
        <f t="shared" si="19"/>
        <v>40831.208333333336</v>
      </c>
      <c r="T293" s="12">
        <f t="shared" si="18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9">
        <f t="shared" si="16"/>
        <v>9.8219178082191778</v>
      </c>
      <c r="G294" s="4" t="s">
        <v>14</v>
      </c>
      <c r="H294">
        <v>10</v>
      </c>
      <c r="I294" s="8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2033</v>
      </c>
      <c r="R294" t="s">
        <v>2034</v>
      </c>
      <c r="S294" s="12">
        <f t="shared" si="19"/>
        <v>40984.208333333336</v>
      </c>
      <c r="T294" s="12">
        <f t="shared" si="18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9">
        <f t="shared" si="16"/>
        <v>16.384615384615383</v>
      </c>
      <c r="G295" s="7" t="s">
        <v>74</v>
      </c>
      <c r="H295">
        <v>32</v>
      </c>
      <c r="I295" s="8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2039</v>
      </c>
      <c r="R295" t="s">
        <v>2040</v>
      </c>
      <c r="S295" s="12">
        <f t="shared" si="19"/>
        <v>40456.208333333336</v>
      </c>
      <c r="T295" s="12">
        <f t="shared" si="18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9">
        <f t="shared" si="16"/>
        <v>1339.6666666666667</v>
      </c>
      <c r="G296" s="5" t="s">
        <v>20</v>
      </c>
      <c r="H296">
        <v>183</v>
      </c>
      <c r="I296" s="8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2039</v>
      </c>
      <c r="R296" t="s">
        <v>2040</v>
      </c>
      <c r="S296" s="12">
        <f t="shared" si="19"/>
        <v>43399.208333333328</v>
      </c>
      <c r="T296" s="12">
        <f t="shared" si="18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9">
        <f t="shared" si="16"/>
        <v>35.650077760497666</v>
      </c>
      <c r="G297" s="4" t="s">
        <v>14</v>
      </c>
      <c r="H297">
        <v>1910</v>
      </c>
      <c r="I297" s="8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2039</v>
      </c>
      <c r="R297" t="s">
        <v>2040</v>
      </c>
      <c r="S297" s="12">
        <f t="shared" si="19"/>
        <v>41562.208333333336</v>
      </c>
      <c r="T297" s="12">
        <f t="shared" si="18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9">
        <f t="shared" si="16"/>
        <v>54.950819672131146</v>
      </c>
      <c r="G298" s="4" t="s">
        <v>14</v>
      </c>
      <c r="H298">
        <v>38</v>
      </c>
      <c r="I298" s="8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2039</v>
      </c>
      <c r="R298" t="s">
        <v>2040</v>
      </c>
      <c r="S298" s="12">
        <f t="shared" si="19"/>
        <v>43493.25</v>
      </c>
      <c r="T298" s="12">
        <f t="shared" si="18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9">
        <f t="shared" si="16"/>
        <v>94.236111111111114</v>
      </c>
      <c r="G299" s="4" t="s">
        <v>14</v>
      </c>
      <c r="H299">
        <v>104</v>
      </c>
      <c r="I299" s="8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2039</v>
      </c>
      <c r="R299" t="s">
        <v>2040</v>
      </c>
      <c r="S299" s="12">
        <f t="shared" si="19"/>
        <v>41653.25</v>
      </c>
      <c r="T299" s="12">
        <f t="shared" si="18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9">
        <f t="shared" si="16"/>
        <v>143.91428571428571</v>
      </c>
      <c r="G300" s="5" t="s">
        <v>20</v>
      </c>
      <c r="H300">
        <v>72</v>
      </c>
      <c r="I300" s="8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2035</v>
      </c>
      <c r="R300" t="s">
        <v>2036</v>
      </c>
      <c r="S300" s="12">
        <f t="shared" si="19"/>
        <v>42426.25</v>
      </c>
      <c r="T300" s="12">
        <f t="shared" si="18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9">
        <f t="shared" si="16"/>
        <v>51.421052631578945</v>
      </c>
      <c r="G301" s="4" t="s">
        <v>14</v>
      </c>
      <c r="H301">
        <v>49</v>
      </c>
      <c r="I301" s="8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2033</v>
      </c>
      <c r="R301" t="s">
        <v>2034</v>
      </c>
      <c r="S301" s="12">
        <f t="shared" si="19"/>
        <v>42432.25</v>
      </c>
      <c r="T301" s="12">
        <f t="shared" si="18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9">
        <f t="shared" si="16"/>
        <v>5</v>
      </c>
      <c r="G302" s="4" t="s">
        <v>14</v>
      </c>
      <c r="H302">
        <v>1</v>
      </c>
      <c r="I302" s="8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2047</v>
      </c>
      <c r="R302" t="s">
        <v>2048</v>
      </c>
      <c r="S302" s="12">
        <f t="shared" si="19"/>
        <v>42977.208333333328</v>
      </c>
      <c r="T302" s="12">
        <f t="shared" si="18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9">
        <f t="shared" si="16"/>
        <v>1344.6666666666667</v>
      </c>
      <c r="G303" s="5" t="s">
        <v>20</v>
      </c>
      <c r="H303">
        <v>295</v>
      </c>
      <c r="I303" s="8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2041</v>
      </c>
      <c r="R303" t="s">
        <v>2042</v>
      </c>
      <c r="S303" s="12">
        <f t="shared" si="19"/>
        <v>42061.25</v>
      </c>
      <c r="T303" s="12">
        <f t="shared" si="18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9">
        <f t="shared" si="16"/>
        <v>31.844940867279899</v>
      </c>
      <c r="G304" s="4" t="s">
        <v>14</v>
      </c>
      <c r="H304">
        <v>245</v>
      </c>
      <c r="I304" s="8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2039</v>
      </c>
      <c r="R304" t="s">
        <v>2040</v>
      </c>
      <c r="S304" s="12">
        <f t="shared" si="19"/>
        <v>43345.208333333328</v>
      </c>
      <c r="T304" s="12">
        <f t="shared" si="18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9">
        <f t="shared" si="16"/>
        <v>82.617647058823536</v>
      </c>
      <c r="G305" s="4" t="s">
        <v>14</v>
      </c>
      <c r="H305">
        <v>32</v>
      </c>
      <c r="I305" s="8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2035</v>
      </c>
      <c r="R305" t="s">
        <v>2045</v>
      </c>
      <c r="S305" s="12">
        <f t="shared" si="19"/>
        <v>42376.25</v>
      </c>
      <c r="T305" s="12">
        <f t="shared" si="18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9">
        <f t="shared" si="16"/>
        <v>546.14285714285722</v>
      </c>
      <c r="G306" s="5" t="s">
        <v>20</v>
      </c>
      <c r="H306">
        <v>142</v>
      </c>
      <c r="I306" s="8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2041</v>
      </c>
      <c r="R306" t="s">
        <v>2042</v>
      </c>
      <c r="S306" s="12">
        <f t="shared" si="19"/>
        <v>42589.208333333328</v>
      </c>
      <c r="T306" s="12">
        <f t="shared" si="18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9">
        <f t="shared" si="16"/>
        <v>286.21428571428572</v>
      </c>
      <c r="G307" s="5" t="s">
        <v>20</v>
      </c>
      <c r="H307">
        <v>85</v>
      </c>
      <c r="I307" s="8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2039</v>
      </c>
      <c r="R307" t="s">
        <v>2040</v>
      </c>
      <c r="S307" s="12">
        <f t="shared" si="19"/>
        <v>42448.208333333328</v>
      </c>
      <c r="T307" s="12">
        <f t="shared" si="18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9">
        <f t="shared" si="16"/>
        <v>7.9076923076923071</v>
      </c>
      <c r="G308" s="4" t="s">
        <v>14</v>
      </c>
      <c r="H308">
        <v>7</v>
      </c>
      <c r="I308" s="8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2039</v>
      </c>
      <c r="R308" t="s">
        <v>2040</v>
      </c>
      <c r="S308" s="12">
        <f t="shared" si="19"/>
        <v>42930.208333333328</v>
      </c>
      <c r="T308" s="12">
        <f t="shared" si="18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9">
        <f t="shared" si="16"/>
        <v>132.13677811550153</v>
      </c>
      <c r="G309" s="5" t="s">
        <v>20</v>
      </c>
      <c r="H309">
        <v>659</v>
      </c>
      <c r="I309" s="8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2047</v>
      </c>
      <c r="R309" t="s">
        <v>2053</v>
      </c>
      <c r="S309" s="12">
        <f t="shared" si="19"/>
        <v>41066.208333333336</v>
      </c>
      <c r="T309" s="12">
        <f t="shared" si="18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9">
        <f t="shared" si="16"/>
        <v>74.077834179357026</v>
      </c>
      <c r="G310" s="4" t="s">
        <v>14</v>
      </c>
      <c r="H310">
        <v>803</v>
      </c>
      <c r="I310" s="8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2039</v>
      </c>
      <c r="R310" t="s">
        <v>2040</v>
      </c>
      <c r="S310" s="12">
        <f t="shared" si="19"/>
        <v>40651.208333333336</v>
      </c>
      <c r="T310" s="12">
        <f t="shared" si="18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9">
        <f t="shared" si="16"/>
        <v>75.292682926829272</v>
      </c>
      <c r="G311" s="7" t="s">
        <v>74</v>
      </c>
      <c r="H311">
        <v>75</v>
      </c>
      <c r="I311" s="8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2035</v>
      </c>
      <c r="R311" t="s">
        <v>2045</v>
      </c>
      <c r="S311" s="12">
        <f t="shared" si="19"/>
        <v>40807.208333333336</v>
      </c>
      <c r="T311" s="12">
        <f t="shared" si="18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9">
        <f t="shared" si="16"/>
        <v>20.333333333333332</v>
      </c>
      <c r="G312" s="4" t="s">
        <v>14</v>
      </c>
      <c r="H312">
        <v>16</v>
      </c>
      <c r="I312" s="8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2050</v>
      </c>
      <c r="R312" t="s">
        <v>2051</v>
      </c>
      <c r="S312" s="12">
        <f t="shared" si="19"/>
        <v>40277.208333333336</v>
      </c>
      <c r="T312" s="12">
        <f t="shared" si="18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9">
        <f t="shared" si="16"/>
        <v>203.36507936507937</v>
      </c>
      <c r="G313" s="5" t="s">
        <v>20</v>
      </c>
      <c r="H313">
        <v>121</v>
      </c>
      <c r="I313" s="8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2039</v>
      </c>
      <c r="R313" t="s">
        <v>2040</v>
      </c>
      <c r="S313" s="12">
        <f t="shared" si="19"/>
        <v>40590.25</v>
      </c>
      <c r="T313" s="12">
        <f t="shared" si="18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9">
        <f t="shared" si="16"/>
        <v>310.2284263959391</v>
      </c>
      <c r="G314" s="5" t="s">
        <v>20</v>
      </c>
      <c r="H314">
        <v>3742</v>
      </c>
      <c r="I314" s="8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2039</v>
      </c>
      <c r="R314" t="s">
        <v>2040</v>
      </c>
      <c r="S314" s="12">
        <f t="shared" si="19"/>
        <v>41572.208333333336</v>
      </c>
      <c r="T314" s="12">
        <f t="shared" si="18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9">
        <f t="shared" si="16"/>
        <v>395.31818181818181</v>
      </c>
      <c r="G315" s="5" t="s">
        <v>20</v>
      </c>
      <c r="H315">
        <v>223</v>
      </c>
      <c r="I315" s="8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2035</v>
      </c>
      <c r="R315" t="s">
        <v>2036</v>
      </c>
      <c r="S315" s="12">
        <f t="shared" si="19"/>
        <v>40966.25</v>
      </c>
      <c r="T315" s="12">
        <f t="shared" si="18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9">
        <f t="shared" si="16"/>
        <v>294.71428571428572</v>
      </c>
      <c r="G316" s="5" t="s">
        <v>20</v>
      </c>
      <c r="H316">
        <v>133</v>
      </c>
      <c r="I316" s="8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2041</v>
      </c>
      <c r="R316" t="s">
        <v>2042</v>
      </c>
      <c r="S316" s="12">
        <f t="shared" si="19"/>
        <v>43536.208333333328</v>
      </c>
      <c r="T316" s="12">
        <f t="shared" si="18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9">
        <f t="shared" si="16"/>
        <v>33.89473684210526</v>
      </c>
      <c r="G317" s="4" t="s">
        <v>14</v>
      </c>
      <c r="H317">
        <v>31</v>
      </c>
      <c r="I317" s="8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2039</v>
      </c>
      <c r="R317" t="s">
        <v>2040</v>
      </c>
      <c r="S317" s="12">
        <f t="shared" si="19"/>
        <v>41783.208333333336</v>
      </c>
      <c r="T317" s="12">
        <f t="shared" si="18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9">
        <f t="shared" si="16"/>
        <v>66.677083333333329</v>
      </c>
      <c r="G318" s="4" t="s">
        <v>14</v>
      </c>
      <c r="H318">
        <v>108</v>
      </c>
      <c r="I318" s="8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2033</v>
      </c>
      <c r="R318" t="s">
        <v>2034</v>
      </c>
      <c r="S318" s="12">
        <f t="shared" si="19"/>
        <v>43788.25</v>
      </c>
      <c r="T318" s="12">
        <f t="shared" si="18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9">
        <f t="shared" si="16"/>
        <v>19.227272727272727</v>
      </c>
      <c r="G319" s="4" t="s">
        <v>14</v>
      </c>
      <c r="H319">
        <v>30</v>
      </c>
      <c r="I319" s="8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2039</v>
      </c>
      <c r="R319" t="s">
        <v>2040</v>
      </c>
      <c r="S319" s="12">
        <f t="shared" si="19"/>
        <v>42869.208333333328</v>
      </c>
      <c r="T319" s="12">
        <f t="shared" si="18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9">
        <f t="shared" si="16"/>
        <v>15.842105263157894</v>
      </c>
      <c r="G320" s="4" t="s">
        <v>14</v>
      </c>
      <c r="H320">
        <v>17</v>
      </c>
      <c r="I320" s="8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2035</v>
      </c>
      <c r="R320" t="s">
        <v>2036</v>
      </c>
      <c r="S320" s="12">
        <f t="shared" si="19"/>
        <v>41684.25</v>
      </c>
      <c r="T320" s="12">
        <f t="shared" si="18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9">
        <f t="shared" si="16"/>
        <v>38.702380952380956</v>
      </c>
      <c r="G321" s="7" t="s">
        <v>74</v>
      </c>
      <c r="H321">
        <v>64</v>
      </c>
      <c r="I321" s="8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2037</v>
      </c>
      <c r="R321" t="s">
        <v>2038</v>
      </c>
      <c r="S321" s="12">
        <f t="shared" si="19"/>
        <v>40402.208333333336</v>
      </c>
      <c r="T321" s="12">
        <f t="shared" si="18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9">
        <f t="shared" si="16"/>
        <v>9.5876777251184837</v>
      </c>
      <c r="G322" s="4" t="s">
        <v>14</v>
      </c>
      <c r="H322">
        <v>80</v>
      </c>
      <c r="I322" s="8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2047</v>
      </c>
      <c r="R322" t="s">
        <v>2053</v>
      </c>
      <c r="S322" s="12">
        <f t="shared" si="19"/>
        <v>40673.208333333336</v>
      </c>
      <c r="T322" s="12">
        <f t="shared" si="18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9">
        <f t="shared" ref="F323:F386" si="20">E323/D323*100</f>
        <v>94.144366197183089</v>
      </c>
      <c r="G323" s="4" t="s">
        <v>14</v>
      </c>
      <c r="H323">
        <v>2468</v>
      </c>
      <c r="I323" s="8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2041</v>
      </c>
      <c r="R323" t="s">
        <v>2052</v>
      </c>
      <c r="S323" s="12">
        <f t="shared" si="19"/>
        <v>40634.208333333336</v>
      </c>
      <c r="T323" s="12">
        <f t="shared" ref="T323:T386" si="22">(((M323/60)/60)/24)+DATE(1970,1,1)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9">
        <f t="shared" si="20"/>
        <v>166.56234096692114</v>
      </c>
      <c r="G324" s="5" t="s">
        <v>20</v>
      </c>
      <c r="H324">
        <v>5168</v>
      </c>
      <c r="I324" s="8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2039</v>
      </c>
      <c r="R324" t="s">
        <v>2040</v>
      </c>
      <c r="S324" s="12">
        <f t="shared" ref="S324:S387" si="23">(((L324/60)/60)/24)+DATE(1970,1,1)</f>
        <v>40507.25</v>
      </c>
      <c r="T324" s="12">
        <f t="shared" si="22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9">
        <f t="shared" si="20"/>
        <v>24.134831460674157</v>
      </c>
      <c r="G325" s="4" t="s">
        <v>14</v>
      </c>
      <c r="H325">
        <v>26</v>
      </c>
      <c r="I325" s="8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2041</v>
      </c>
      <c r="R325" t="s">
        <v>2042</v>
      </c>
      <c r="S325" s="12">
        <f t="shared" si="23"/>
        <v>41725.208333333336</v>
      </c>
      <c r="T325" s="12">
        <f t="shared" si="22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9">
        <f t="shared" si="20"/>
        <v>164.05633802816902</v>
      </c>
      <c r="G326" s="5" t="s">
        <v>20</v>
      </c>
      <c r="H326">
        <v>307</v>
      </c>
      <c r="I326" s="8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2039</v>
      </c>
      <c r="R326" t="s">
        <v>2040</v>
      </c>
      <c r="S326" s="12">
        <f t="shared" si="23"/>
        <v>42176.208333333328</v>
      </c>
      <c r="T326" s="12">
        <f t="shared" si="22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9">
        <f t="shared" si="20"/>
        <v>90.723076923076931</v>
      </c>
      <c r="G327" s="4" t="s">
        <v>14</v>
      </c>
      <c r="H327">
        <v>73</v>
      </c>
      <c r="I327" s="8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2039</v>
      </c>
      <c r="R327" t="s">
        <v>2040</v>
      </c>
      <c r="S327" s="12">
        <f t="shared" si="23"/>
        <v>43267.208333333328</v>
      </c>
      <c r="T327" s="12">
        <f t="shared" si="22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9">
        <f t="shared" si="20"/>
        <v>46.194444444444443</v>
      </c>
      <c r="G328" s="4" t="s">
        <v>14</v>
      </c>
      <c r="H328">
        <v>128</v>
      </c>
      <c r="I328" s="8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2041</v>
      </c>
      <c r="R328" t="s">
        <v>2049</v>
      </c>
      <c r="S328" s="12">
        <f t="shared" si="23"/>
        <v>42364.25</v>
      </c>
      <c r="T328" s="12">
        <f t="shared" si="22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9">
        <f t="shared" si="20"/>
        <v>38.53846153846154</v>
      </c>
      <c r="G329" s="4" t="s">
        <v>14</v>
      </c>
      <c r="H329">
        <v>33</v>
      </c>
      <c r="I329" s="8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2039</v>
      </c>
      <c r="R329" t="s">
        <v>2040</v>
      </c>
      <c r="S329" s="12">
        <f t="shared" si="23"/>
        <v>43705.208333333328</v>
      </c>
      <c r="T329" s="12">
        <f t="shared" si="22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9">
        <f t="shared" si="20"/>
        <v>133.56231003039514</v>
      </c>
      <c r="G330" s="5" t="s">
        <v>20</v>
      </c>
      <c r="H330">
        <v>2441</v>
      </c>
      <c r="I330" s="8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2035</v>
      </c>
      <c r="R330" t="s">
        <v>2036</v>
      </c>
      <c r="S330" s="12">
        <f t="shared" si="23"/>
        <v>43434.25</v>
      </c>
      <c r="T330" s="12">
        <f t="shared" si="22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9">
        <f t="shared" si="20"/>
        <v>22.896588486140725</v>
      </c>
      <c r="G331" s="6" t="s">
        <v>47</v>
      </c>
      <c r="H331">
        <v>211</v>
      </c>
      <c r="I331" s="8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2050</v>
      </c>
      <c r="R331" t="s">
        <v>2051</v>
      </c>
      <c r="S331" s="12">
        <f t="shared" si="23"/>
        <v>42716.25</v>
      </c>
      <c r="T331" s="12">
        <f t="shared" si="22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9">
        <f t="shared" si="20"/>
        <v>184.95548961424333</v>
      </c>
      <c r="G332" s="5" t="s">
        <v>20</v>
      </c>
      <c r="H332">
        <v>1385</v>
      </c>
      <c r="I332" s="8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2041</v>
      </c>
      <c r="R332" t="s">
        <v>2042</v>
      </c>
      <c r="S332" s="12">
        <f t="shared" si="23"/>
        <v>43077.25</v>
      </c>
      <c r="T332" s="12">
        <f t="shared" si="22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9">
        <f t="shared" si="20"/>
        <v>443.72727272727275</v>
      </c>
      <c r="G333" s="5" t="s">
        <v>20</v>
      </c>
      <c r="H333">
        <v>190</v>
      </c>
      <c r="I333" s="8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2033</v>
      </c>
      <c r="R333" t="s">
        <v>2034</v>
      </c>
      <c r="S333" s="12">
        <f t="shared" si="23"/>
        <v>40896.25</v>
      </c>
      <c r="T333" s="12">
        <f t="shared" si="22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9">
        <f t="shared" si="20"/>
        <v>199.9806763285024</v>
      </c>
      <c r="G334" s="5" t="s">
        <v>20</v>
      </c>
      <c r="H334">
        <v>470</v>
      </c>
      <c r="I334" s="8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2037</v>
      </c>
      <c r="R334" t="s">
        <v>2046</v>
      </c>
      <c r="S334" s="12">
        <f t="shared" si="23"/>
        <v>41361.208333333336</v>
      </c>
      <c r="T334" s="12">
        <f t="shared" si="22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9">
        <f t="shared" si="20"/>
        <v>123.95833333333333</v>
      </c>
      <c r="G335" s="5" t="s">
        <v>20</v>
      </c>
      <c r="H335">
        <v>253</v>
      </c>
      <c r="I335" s="8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2039</v>
      </c>
      <c r="R335" t="s">
        <v>2040</v>
      </c>
      <c r="S335" s="12">
        <f t="shared" si="23"/>
        <v>43424.25</v>
      </c>
      <c r="T335" s="12">
        <f t="shared" si="22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9">
        <f t="shared" si="20"/>
        <v>186.61329305135951</v>
      </c>
      <c r="G336" s="5" t="s">
        <v>20</v>
      </c>
      <c r="H336">
        <v>1113</v>
      </c>
      <c r="I336" s="8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2035</v>
      </c>
      <c r="R336" t="s">
        <v>2036</v>
      </c>
      <c r="S336" s="12">
        <f t="shared" si="23"/>
        <v>43110.25</v>
      </c>
      <c r="T336" s="12">
        <f t="shared" si="22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9">
        <f t="shared" si="20"/>
        <v>114.28538550057536</v>
      </c>
      <c r="G337" s="5" t="s">
        <v>20</v>
      </c>
      <c r="H337">
        <v>2283</v>
      </c>
      <c r="I337" s="8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2035</v>
      </c>
      <c r="R337" t="s">
        <v>2036</v>
      </c>
      <c r="S337" s="12">
        <f t="shared" si="23"/>
        <v>43784.25</v>
      </c>
      <c r="T337" s="12">
        <f t="shared" si="22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9">
        <f t="shared" si="20"/>
        <v>97.032531824611041</v>
      </c>
      <c r="G338" s="4" t="s">
        <v>14</v>
      </c>
      <c r="H338">
        <v>1072</v>
      </c>
      <c r="I338" s="8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2035</v>
      </c>
      <c r="R338" t="s">
        <v>2036</v>
      </c>
      <c r="S338" s="12">
        <f t="shared" si="23"/>
        <v>40527.25</v>
      </c>
      <c r="T338" s="12">
        <f t="shared" si="22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9">
        <f t="shared" si="20"/>
        <v>122.81904761904762</v>
      </c>
      <c r="G339" s="5" t="s">
        <v>20</v>
      </c>
      <c r="H339">
        <v>1095</v>
      </c>
      <c r="I339" s="8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2039</v>
      </c>
      <c r="R339" t="s">
        <v>2040</v>
      </c>
      <c r="S339" s="12">
        <f t="shared" si="23"/>
        <v>43780.25</v>
      </c>
      <c r="T339" s="12">
        <f t="shared" si="22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9">
        <f t="shared" si="20"/>
        <v>179.14326647564468</v>
      </c>
      <c r="G340" s="5" t="s">
        <v>20</v>
      </c>
      <c r="H340">
        <v>1690</v>
      </c>
      <c r="I340" s="8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2039</v>
      </c>
      <c r="R340" t="s">
        <v>2040</v>
      </c>
      <c r="S340" s="12">
        <f t="shared" si="23"/>
        <v>40821.208333333336</v>
      </c>
      <c r="T340" s="12">
        <f t="shared" si="22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9">
        <f t="shared" si="20"/>
        <v>79.951577402787962</v>
      </c>
      <c r="G341" s="7" t="s">
        <v>74</v>
      </c>
      <c r="H341">
        <v>1297</v>
      </c>
      <c r="I341" s="8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2039</v>
      </c>
      <c r="R341" t="s">
        <v>2040</v>
      </c>
      <c r="S341" s="12">
        <f t="shared" si="23"/>
        <v>42949.208333333328</v>
      </c>
      <c r="T341" s="12">
        <f t="shared" si="22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9">
        <f t="shared" si="20"/>
        <v>94.242587601078171</v>
      </c>
      <c r="G342" s="4" t="s">
        <v>14</v>
      </c>
      <c r="H342">
        <v>393</v>
      </c>
      <c r="I342" s="8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2054</v>
      </c>
      <c r="R342" t="s">
        <v>2055</v>
      </c>
      <c r="S342" s="12">
        <f t="shared" si="23"/>
        <v>40889.25</v>
      </c>
      <c r="T342" s="12">
        <f t="shared" si="22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9">
        <f t="shared" si="20"/>
        <v>84.669291338582681</v>
      </c>
      <c r="G343" s="4" t="s">
        <v>14</v>
      </c>
      <c r="H343">
        <v>1257</v>
      </c>
      <c r="I343" s="8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2035</v>
      </c>
      <c r="R343" t="s">
        <v>2045</v>
      </c>
      <c r="S343" s="12">
        <f t="shared" si="23"/>
        <v>42244.208333333328</v>
      </c>
      <c r="T343" s="12">
        <f t="shared" si="22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9">
        <f t="shared" si="20"/>
        <v>66.521920668058456</v>
      </c>
      <c r="G344" s="4" t="s">
        <v>14</v>
      </c>
      <c r="H344">
        <v>328</v>
      </c>
      <c r="I344" s="8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2039</v>
      </c>
      <c r="R344" t="s">
        <v>2040</v>
      </c>
      <c r="S344" s="12">
        <f t="shared" si="23"/>
        <v>41475.208333333336</v>
      </c>
      <c r="T344" s="12">
        <f t="shared" si="22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9">
        <f t="shared" si="20"/>
        <v>53.922222222222224</v>
      </c>
      <c r="G345" s="4" t="s">
        <v>14</v>
      </c>
      <c r="H345">
        <v>147</v>
      </c>
      <c r="I345" s="8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2039</v>
      </c>
      <c r="R345" t="s">
        <v>2040</v>
      </c>
      <c r="S345" s="12">
        <f t="shared" si="23"/>
        <v>41597.25</v>
      </c>
      <c r="T345" s="12">
        <f t="shared" si="22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9">
        <f t="shared" si="20"/>
        <v>41.983299595141702</v>
      </c>
      <c r="G346" s="4" t="s">
        <v>14</v>
      </c>
      <c r="H346">
        <v>830</v>
      </c>
      <c r="I346" s="8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2050</v>
      </c>
      <c r="R346" t="s">
        <v>2051</v>
      </c>
      <c r="S346" s="12">
        <f t="shared" si="23"/>
        <v>43122.25</v>
      </c>
      <c r="T346" s="12">
        <f t="shared" si="22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9">
        <f t="shared" si="20"/>
        <v>14.69479695431472</v>
      </c>
      <c r="G347" s="4" t="s">
        <v>14</v>
      </c>
      <c r="H347">
        <v>331</v>
      </c>
      <c r="I347" s="8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2041</v>
      </c>
      <c r="R347" t="s">
        <v>2044</v>
      </c>
      <c r="S347" s="12">
        <f t="shared" si="23"/>
        <v>42194.208333333328</v>
      </c>
      <c r="T347" s="12">
        <f t="shared" si="22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9">
        <f t="shared" si="20"/>
        <v>34.475000000000001</v>
      </c>
      <c r="G348" s="4" t="s">
        <v>14</v>
      </c>
      <c r="H348">
        <v>25</v>
      </c>
      <c r="I348" s="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2035</v>
      </c>
      <c r="R348" t="s">
        <v>2045</v>
      </c>
      <c r="S348" s="12">
        <f t="shared" si="23"/>
        <v>42971.208333333328</v>
      </c>
      <c r="T348" s="12">
        <f t="shared" si="22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9">
        <f t="shared" si="20"/>
        <v>1400.7777777777778</v>
      </c>
      <c r="G349" s="5" t="s">
        <v>20</v>
      </c>
      <c r="H349">
        <v>191</v>
      </c>
      <c r="I349" s="8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2037</v>
      </c>
      <c r="R349" t="s">
        <v>2038</v>
      </c>
      <c r="S349" s="12">
        <f t="shared" si="23"/>
        <v>42046.25</v>
      </c>
      <c r="T349" s="12">
        <f t="shared" si="22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9">
        <f t="shared" si="20"/>
        <v>71.770351758793964</v>
      </c>
      <c r="G350" s="4" t="s">
        <v>14</v>
      </c>
      <c r="H350">
        <v>3483</v>
      </c>
      <c r="I350" s="8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2033</v>
      </c>
      <c r="R350" t="s">
        <v>2034</v>
      </c>
      <c r="S350" s="12">
        <f t="shared" si="23"/>
        <v>42782.25</v>
      </c>
      <c r="T350" s="12">
        <f t="shared" si="22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9">
        <f t="shared" si="20"/>
        <v>53.074115044247783</v>
      </c>
      <c r="G351" s="4" t="s">
        <v>14</v>
      </c>
      <c r="H351">
        <v>923</v>
      </c>
      <c r="I351" s="8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2039</v>
      </c>
      <c r="R351" t="s">
        <v>2040</v>
      </c>
      <c r="S351" s="12">
        <f t="shared" si="23"/>
        <v>42930.208333333328</v>
      </c>
      <c r="T351" s="12">
        <f t="shared" si="22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9">
        <f t="shared" si="20"/>
        <v>5</v>
      </c>
      <c r="G352" s="4" t="s">
        <v>14</v>
      </c>
      <c r="H352">
        <v>1</v>
      </c>
      <c r="I352" s="8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2035</v>
      </c>
      <c r="R352" t="s">
        <v>2058</v>
      </c>
      <c r="S352" s="12">
        <f t="shared" si="23"/>
        <v>42144.208333333328</v>
      </c>
      <c r="T352" s="12">
        <f t="shared" si="22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9">
        <f t="shared" si="20"/>
        <v>127.70715249662618</v>
      </c>
      <c r="G353" s="5" t="s">
        <v>20</v>
      </c>
      <c r="H353">
        <v>2013</v>
      </c>
      <c r="I353" s="8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2035</v>
      </c>
      <c r="R353" t="s">
        <v>2036</v>
      </c>
      <c r="S353" s="12">
        <f t="shared" si="23"/>
        <v>42240.208333333328</v>
      </c>
      <c r="T353" s="12">
        <f t="shared" si="22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9">
        <f t="shared" si="20"/>
        <v>34.892857142857139</v>
      </c>
      <c r="G354" s="4" t="s">
        <v>14</v>
      </c>
      <c r="H354">
        <v>33</v>
      </c>
      <c r="I354" s="8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2039</v>
      </c>
      <c r="R354" t="s">
        <v>2040</v>
      </c>
      <c r="S354" s="12">
        <f t="shared" si="23"/>
        <v>42315.25</v>
      </c>
      <c r="T354" s="12">
        <f t="shared" si="22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9">
        <f t="shared" si="20"/>
        <v>410.59821428571428</v>
      </c>
      <c r="G355" s="5" t="s">
        <v>20</v>
      </c>
      <c r="H355">
        <v>1703</v>
      </c>
      <c r="I355" s="8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2039</v>
      </c>
      <c r="R355" t="s">
        <v>2040</v>
      </c>
      <c r="S355" s="12">
        <f t="shared" si="23"/>
        <v>43651.208333333328</v>
      </c>
      <c r="T355" s="12">
        <f t="shared" si="22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9">
        <f t="shared" si="20"/>
        <v>123.73770491803278</v>
      </c>
      <c r="G356" s="5" t="s">
        <v>20</v>
      </c>
      <c r="H356">
        <v>80</v>
      </c>
      <c r="I356" s="8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2041</v>
      </c>
      <c r="R356" t="s">
        <v>2042</v>
      </c>
      <c r="S356" s="12">
        <f t="shared" si="23"/>
        <v>41520.208333333336</v>
      </c>
      <c r="T356" s="12">
        <f t="shared" si="22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9">
        <f t="shared" si="20"/>
        <v>58.973684210526315</v>
      </c>
      <c r="G357" s="6" t="s">
        <v>47</v>
      </c>
      <c r="H357">
        <v>86</v>
      </c>
      <c r="I357" s="8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2037</v>
      </c>
      <c r="R357" t="s">
        <v>2046</v>
      </c>
      <c r="S357" s="12">
        <f t="shared" si="23"/>
        <v>42757.25</v>
      </c>
      <c r="T357" s="12">
        <f t="shared" si="22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9">
        <f t="shared" si="20"/>
        <v>36.892473118279568</v>
      </c>
      <c r="G358" s="4" t="s">
        <v>14</v>
      </c>
      <c r="H358">
        <v>40</v>
      </c>
      <c r="I358" s="8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2039</v>
      </c>
      <c r="R358" t="s">
        <v>2040</v>
      </c>
      <c r="S358" s="12">
        <f t="shared" si="23"/>
        <v>40922.25</v>
      </c>
      <c r="T358" s="12">
        <f t="shared" si="22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9">
        <f t="shared" si="20"/>
        <v>184.91304347826087</v>
      </c>
      <c r="G359" s="5" t="s">
        <v>20</v>
      </c>
      <c r="H359">
        <v>41</v>
      </c>
      <c r="I359" s="8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2050</v>
      </c>
      <c r="R359" t="s">
        <v>2051</v>
      </c>
      <c r="S359" s="12">
        <f t="shared" si="23"/>
        <v>42250.208333333328</v>
      </c>
      <c r="T359" s="12">
        <f t="shared" si="22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9">
        <f t="shared" si="20"/>
        <v>11.814432989690722</v>
      </c>
      <c r="G360" s="4" t="s">
        <v>14</v>
      </c>
      <c r="H360">
        <v>23</v>
      </c>
      <c r="I360" s="8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2054</v>
      </c>
      <c r="R360" t="s">
        <v>2055</v>
      </c>
      <c r="S360" s="12">
        <f t="shared" si="23"/>
        <v>43322.208333333328</v>
      </c>
      <c r="T360" s="12">
        <f t="shared" si="22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9">
        <f t="shared" si="20"/>
        <v>298.7</v>
      </c>
      <c r="G361" s="5" t="s">
        <v>20</v>
      </c>
      <c r="H361">
        <v>187</v>
      </c>
      <c r="I361" s="8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2041</v>
      </c>
      <c r="R361" t="s">
        <v>2049</v>
      </c>
      <c r="S361" s="12">
        <f t="shared" si="23"/>
        <v>40782.208333333336</v>
      </c>
      <c r="T361" s="12">
        <f t="shared" si="22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9">
        <f t="shared" si="20"/>
        <v>226.35175879396985</v>
      </c>
      <c r="G362" s="5" t="s">
        <v>20</v>
      </c>
      <c r="H362">
        <v>2875</v>
      </c>
      <c r="I362" s="8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2039</v>
      </c>
      <c r="R362" t="s">
        <v>2040</v>
      </c>
      <c r="S362" s="12">
        <f t="shared" si="23"/>
        <v>40544.25</v>
      </c>
      <c r="T362" s="12">
        <f t="shared" si="22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9">
        <f t="shared" si="20"/>
        <v>173.56363636363636</v>
      </c>
      <c r="G363" s="5" t="s">
        <v>20</v>
      </c>
      <c r="H363">
        <v>88</v>
      </c>
      <c r="I363" s="8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2039</v>
      </c>
      <c r="R363" t="s">
        <v>2040</v>
      </c>
      <c r="S363" s="12">
        <f t="shared" si="23"/>
        <v>43015.208333333328</v>
      </c>
      <c r="T363" s="12">
        <f t="shared" si="22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9">
        <f t="shared" si="20"/>
        <v>371.75675675675677</v>
      </c>
      <c r="G364" s="5" t="s">
        <v>20</v>
      </c>
      <c r="H364">
        <v>191</v>
      </c>
      <c r="I364" s="8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2035</v>
      </c>
      <c r="R364" t="s">
        <v>2036</v>
      </c>
      <c r="S364" s="12">
        <f t="shared" si="23"/>
        <v>40570.25</v>
      </c>
      <c r="T364" s="12">
        <f t="shared" si="22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9">
        <f t="shared" si="20"/>
        <v>160.19230769230771</v>
      </c>
      <c r="G365" s="5" t="s">
        <v>20</v>
      </c>
      <c r="H365">
        <v>139</v>
      </c>
      <c r="I365" s="8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2035</v>
      </c>
      <c r="R365" t="s">
        <v>2036</v>
      </c>
      <c r="S365" s="12">
        <f t="shared" si="23"/>
        <v>40904.25</v>
      </c>
      <c r="T365" s="12">
        <f t="shared" si="22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9">
        <f t="shared" si="20"/>
        <v>1616.3333333333335</v>
      </c>
      <c r="G366" s="5" t="s">
        <v>20</v>
      </c>
      <c r="H366">
        <v>186</v>
      </c>
      <c r="I366" s="8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2035</v>
      </c>
      <c r="R366" t="s">
        <v>2045</v>
      </c>
      <c r="S366" s="12">
        <f t="shared" si="23"/>
        <v>43164.25</v>
      </c>
      <c r="T366" s="12">
        <f t="shared" si="22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9">
        <f t="shared" si="20"/>
        <v>733.4375</v>
      </c>
      <c r="G367" s="5" t="s">
        <v>20</v>
      </c>
      <c r="H367">
        <v>112</v>
      </c>
      <c r="I367" s="8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2039</v>
      </c>
      <c r="R367" t="s">
        <v>2040</v>
      </c>
      <c r="S367" s="12">
        <f t="shared" si="23"/>
        <v>42733.25</v>
      </c>
      <c r="T367" s="12">
        <f t="shared" si="22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9">
        <f t="shared" si="20"/>
        <v>592.11111111111109</v>
      </c>
      <c r="G368" s="5" t="s">
        <v>20</v>
      </c>
      <c r="H368">
        <v>101</v>
      </c>
      <c r="I368" s="8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2039</v>
      </c>
      <c r="R368" t="s">
        <v>2040</v>
      </c>
      <c r="S368" s="12">
        <f t="shared" si="23"/>
        <v>40546.25</v>
      </c>
      <c r="T368" s="12">
        <f t="shared" si="22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9">
        <f t="shared" si="20"/>
        <v>18.888888888888889</v>
      </c>
      <c r="G369" s="4" t="s">
        <v>14</v>
      </c>
      <c r="H369">
        <v>75</v>
      </c>
      <c r="I369" s="8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2039</v>
      </c>
      <c r="R369" t="s">
        <v>2040</v>
      </c>
      <c r="S369" s="12">
        <f t="shared" si="23"/>
        <v>41930.208333333336</v>
      </c>
      <c r="T369" s="12">
        <f t="shared" si="22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9">
        <f t="shared" si="20"/>
        <v>276.80769230769232</v>
      </c>
      <c r="G370" s="5" t="s">
        <v>20</v>
      </c>
      <c r="H370">
        <v>206</v>
      </c>
      <c r="I370" s="8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2041</v>
      </c>
      <c r="R370" t="s">
        <v>2042</v>
      </c>
      <c r="S370" s="12">
        <f t="shared" si="23"/>
        <v>40464.208333333336</v>
      </c>
      <c r="T370" s="12">
        <f t="shared" si="22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9">
        <f t="shared" si="20"/>
        <v>273.01851851851848</v>
      </c>
      <c r="G371" s="5" t="s">
        <v>20</v>
      </c>
      <c r="H371">
        <v>154</v>
      </c>
      <c r="I371" s="8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2041</v>
      </c>
      <c r="R371" t="s">
        <v>2060</v>
      </c>
      <c r="S371" s="12">
        <f t="shared" si="23"/>
        <v>41308.25</v>
      </c>
      <c r="T371" s="12">
        <f t="shared" si="22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9">
        <f t="shared" si="20"/>
        <v>159.36331255565449</v>
      </c>
      <c r="G372" s="5" t="s">
        <v>20</v>
      </c>
      <c r="H372">
        <v>5966</v>
      </c>
      <c r="I372" s="8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2039</v>
      </c>
      <c r="R372" t="s">
        <v>2040</v>
      </c>
      <c r="S372" s="12">
        <f t="shared" si="23"/>
        <v>43570.208333333328</v>
      </c>
      <c r="T372" s="12">
        <f t="shared" si="22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9">
        <f t="shared" si="20"/>
        <v>67.869978858350947</v>
      </c>
      <c r="G373" s="4" t="s">
        <v>14</v>
      </c>
      <c r="H373">
        <v>2176</v>
      </c>
      <c r="I373" s="8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2039</v>
      </c>
      <c r="R373" t="s">
        <v>2040</v>
      </c>
      <c r="S373" s="12">
        <f t="shared" si="23"/>
        <v>42043.25</v>
      </c>
      <c r="T373" s="12">
        <f t="shared" si="22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9">
        <f t="shared" si="20"/>
        <v>1591.5555555555554</v>
      </c>
      <c r="G374" s="5" t="s">
        <v>20</v>
      </c>
      <c r="H374">
        <v>169</v>
      </c>
      <c r="I374" s="8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2041</v>
      </c>
      <c r="R374" t="s">
        <v>2042</v>
      </c>
      <c r="S374" s="12">
        <f t="shared" si="23"/>
        <v>42012.25</v>
      </c>
      <c r="T374" s="12">
        <f t="shared" si="22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9">
        <f t="shared" si="20"/>
        <v>730.18222222222221</v>
      </c>
      <c r="G375" s="5" t="s">
        <v>20</v>
      </c>
      <c r="H375">
        <v>2106</v>
      </c>
      <c r="I375" s="8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2039</v>
      </c>
      <c r="R375" t="s">
        <v>2040</v>
      </c>
      <c r="S375" s="12">
        <f t="shared" si="23"/>
        <v>42964.208333333328</v>
      </c>
      <c r="T375" s="12">
        <f t="shared" si="22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9">
        <f t="shared" si="20"/>
        <v>13.185782556750297</v>
      </c>
      <c r="G376" s="4" t="s">
        <v>14</v>
      </c>
      <c r="H376">
        <v>441</v>
      </c>
      <c r="I376" s="8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2041</v>
      </c>
      <c r="R376" t="s">
        <v>2042</v>
      </c>
      <c r="S376" s="12">
        <f t="shared" si="23"/>
        <v>43476.25</v>
      </c>
      <c r="T376" s="12">
        <f t="shared" si="22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9">
        <f t="shared" si="20"/>
        <v>54.777777777777779</v>
      </c>
      <c r="G377" s="4" t="s">
        <v>14</v>
      </c>
      <c r="H377">
        <v>25</v>
      </c>
      <c r="I377" s="8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2035</v>
      </c>
      <c r="R377" t="s">
        <v>2045</v>
      </c>
      <c r="S377" s="12">
        <f t="shared" si="23"/>
        <v>42293.208333333328</v>
      </c>
      <c r="T377" s="12">
        <f t="shared" si="22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9">
        <f t="shared" si="20"/>
        <v>361.02941176470591</v>
      </c>
      <c r="G378" s="5" t="s">
        <v>20</v>
      </c>
      <c r="H378">
        <v>131</v>
      </c>
      <c r="I378" s="8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2035</v>
      </c>
      <c r="R378" t="s">
        <v>2036</v>
      </c>
      <c r="S378" s="12">
        <f t="shared" si="23"/>
        <v>41826.208333333336</v>
      </c>
      <c r="T378" s="12">
        <f t="shared" si="22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9">
        <f t="shared" si="20"/>
        <v>10.257545271629779</v>
      </c>
      <c r="G379" s="4" t="s">
        <v>14</v>
      </c>
      <c r="H379">
        <v>127</v>
      </c>
      <c r="I379" s="8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2039</v>
      </c>
      <c r="R379" t="s">
        <v>2040</v>
      </c>
      <c r="S379" s="12">
        <f t="shared" si="23"/>
        <v>43760.208333333328</v>
      </c>
      <c r="T379" s="12">
        <f t="shared" si="22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9">
        <f t="shared" si="20"/>
        <v>13.962962962962964</v>
      </c>
      <c r="G380" s="4" t="s">
        <v>14</v>
      </c>
      <c r="H380">
        <v>355</v>
      </c>
      <c r="I380" s="8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2041</v>
      </c>
      <c r="R380" t="s">
        <v>2042</v>
      </c>
      <c r="S380" s="12">
        <f t="shared" si="23"/>
        <v>43241.208333333328</v>
      </c>
      <c r="T380" s="12">
        <f t="shared" si="22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9">
        <f t="shared" si="20"/>
        <v>40.444444444444443</v>
      </c>
      <c r="G381" s="4" t="s">
        <v>14</v>
      </c>
      <c r="H381">
        <v>44</v>
      </c>
      <c r="I381" s="8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2039</v>
      </c>
      <c r="R381" t="s">
        <v>2040</v>
      </c>
      <c r="S381" s="12">
        <f t="shared" si="23"/>
        <v>40843.208333333336</v>
      </c>
      <c r="T381" s="12">
        <f t="shared" si="22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9">
        <f t="shared" si="20"/>
        <v>160.32</v>
      </c>
      <c r="G382" s="5" t="s">
        <v>20</v>
      </c>
      <c r="H382">
        <v>84</v>
      </c>
      <c r="I382" s="8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2039</v>
      </c>
      <c r="R382" t="s">
        <v>2040</v>
      </c>
      <c r="S382" s="12">
        <f t="shared" si="23"/>
        <v>41448.208333333336</v>
      </c>
      <c r="T382" s="12">
        <f t="shared" si="22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9">
        <f t="shared" si="20"/>
        <v>183.9433962264151</v>
      </c>
      <c r="G383" s="5" t="s">
        <v>20</v>
      </c>
      <c r="H383">
        <v>155</v>
      </c>
      <c r="I383" s="8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2039</v>
      </c>
      <c r="R383" t="s">
        <v>2040</v>
      </c>
      <c r="S383" s="12">
        <f t="shared" si="23"/>
        <v>42163.208333333328</v>
      </c>
      <c r="T383" s="12">
        <f t="shared" si="22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9">
        <f t="shared" si="20"/>
        <v>63.769230769230766</v>
      </c>
      <c r="G384" s="4" t="s">
        <v>14</v>
      </c>
      <c r="H384">
        <v>67</v>
      </c>
      <c r="I384" s="8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2054</v>
      </c>
      <c r="R384" t="s">
        <v>2055</v>
      </c>
      <c r="S384" s="12">
        <f t="shared" si="23"/>
        <v>43024.208333333328</v>
      </c>
      <c r="T384" s="12">
        <f t="shared" si="22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9">
        <f t="shared" si="20"/>
        <v>225.38095238095238</v>
      </c>
      <c r="G385" s="5" t="s">
        <v>20</v>
      </c>
      <c r="H385">
        <v>189</v>
      </c>
      <c r="I385" s="8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2033</v>
      </c>
      <c r="R385" t="s">
        <v>2034</v>
      </c>
      <c r="S385" s="12">
        <f t="shared" si="23"/>
        <v>43509.25</v>
      </c>
      <c r="T385" s="12">
        <f t="shared" si="22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9">
        <f t="shared" si="20"/>
        <v>172.00961538461539</v>
      </c>
      <c r="G386" s="5" t="s">
        <v>20</v>
      </c>
      <c r="H386">
        <v>4799</v>
      </c>
      <c r="I386" s="8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2041</v>
      </c>
      <c r="R386" t="s">
        <v>2042</v>
      </c>
      <c r="S386" s="12">
        <f t="shared" si="23"/>
        <v>42776.25</v>
      </c>
      <c r="T386" s="12">
        <f t="shared" si="22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9">
        <f t="shared" ref="F387:F450" si="24">E387/D387*100</f>
        <v>146.16709511568124</v>
      </c>
      <c r="G387" s="5" t="s">
        <v>20</v>
      </c>
      <c r="H387">
        <v>1137</v>
      </c>
      <c r="I387" s="8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2047</v>
      </c>
      <c r="R387" t="s">
        <v>2048</v>
      </c>
      <c r="S387" s="12">
        <f t="shared" si="23"/>
        <v>43553.208333333328</v>
      </c>
      <c r="T387" s="12">
        <f t="shared" ref="T387:T450" si="26">(((M387/60)/60)/24)+DATE(1970,1,1)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9">
        <f t="shared" si="24"/>
        <v>76.42361623616236</v>
      </c>
      <c r="G388" s="4" t="s">
        <v>14</v>
      </c>
      <c r="H388">
        <v>1068</v>
      </c>
      <c r="I388" s="8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2039</v>
      </c>
      <c r="R388" t="s">
        <v>2040</v>
      </c>
      <c r="S388" s="12">
        <f t="shared" ref="S388:S451" si="27">(((L388/60)/60)/24)+DATE(1970,1,1)</f>
        <v>40355.208333333336</v>
      </c>
      <c r="T388" s="12">
        <f t="shared" si="26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9">
        <f t="shared" si="24"/>
        <v>39.261467889908261</v>
      </c>
      <c r="G389" s="4" t="s">
        <v>14</v>
      </c>
      <c r="H389">
        <v>424</v>
      </c>
      <c r="I389" s="8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2037</v>
      </c>
      <c r="R389" t="s">
        <v>2046</v>
      </c>
      <c r="S389" s="12">
        <f t="shared" si="27"/>
        <v>41072.208333333336</v>
      </c>
      <c r="T389" s="12">
        <f t="shared" si="26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9">
        <f t="shared" si="24"/>
        <v>11.270034843205574</v>
      </c>
      <c r="G390" s="7" t="s">
        <v>74</v>
      </c>
      <c r="H390">
        <v>145</v>
      </c>
      <c r="I390" s="8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2035</v>
      </c>
      <c r="R390" t="s">
        <v>2045</v>
      </c>
      <c r="S390" s="12">
        <f t="shared" si="27"/>
        <v>40912.25</v>
      </c>
      <c r="T390" s="12">
        <f t="shared" si="26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9">
        <f t="shared" si="24"/>
        <v>122.11084337349398</v>
      </c>
      <c r="G391" s="5" t="s">
        <v>20</v>
      </c>
      <c r="H391">
        <v>1152</v>
      </c>
      <c r="I391" s="8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2039</v>
      </c>
      <c r="R391" t="s">
        <v>2040</v>
      </c>
      <c r="S391" s="12">
        <f t="shared" si="27"/>
        <v>40479.208333333336</v>
      </c>
      <c r="T391" s="12">
        <f t="shared" si="26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9">
        <f t="shared" si="24"/>
        <v>186.54166666666669</v>
      </c>
      <c r="G392" s="5" t="s">
        <v>20</v>
      </c>
      <c r="H392">
        <v>50</v>
      </c>
      <c r="I392" s="8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2054</v>
      </c>
      <c r="R392" t="s">
        <v>2055</v>
      </c>
      <c r="S392" s="12">
        <f t="shared" si="27"/>
        <v>41530.208333333336</v>
      </c>
      <c r="T392" s="12">
        <f t="shared" si="26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9">
        <f t="shared" si="24"/>
        <v>7.2731788079470201</v>
      </c>
      <c r="G393" s="4" t="s">
        <v>14</v>
      </c>
      <c r="H393">
        <v>151</v>
      </c>
      <c r="I393" s="8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2047</v>
      </c>
      <c r="R393" t="s">
        <v>2048</v>
      </c>
      <c r="S393" s="12">
        <f t="shared" si="27"/>
        <v>41653.25</v>
      </c>
      <c r="T393" s="12">
        <f t="shared" si="26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9">
        <f t="shared" si="24"/>
        <v>65.642371234207957</v>
      </c>
      <c r="G394" s="4" t="s">
        <v>14</v>
      </c>
      <c r="H394">
        <v>1608</v>
      </c>
      <c r="I394" s="8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2037</v>
      </c>
      <c r="R394" t="s">
        <v>2046</v>
      </c>
      <c r="S394" s="12">
        <f t="shared" si="27"/>
        <v>40549.25</v>
      </c>
      <c r="T394" s="12">
        <f t="shared" si="26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9">
        <f t="shared" si="24"/>
        <v>228.96178343949046</v>
      </c>
      <c r="G395" s="5" t="s">
        <v>20</v>
      </c>
      <c r="H395">
        <v>3059</v>
      </c>
      <c r="I395" s="8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2035</v>
      </c>
      <c r="R395" t="s">
        <v>2058</v>
      </c>
      <c r="S395" s="12">
        <f t="shared" si="27"/>
        <v>42933.208333333328</v>
      </c>
      <c r="T395" s="12">
        <f t="shared" si="26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9">
        <f t="shared" si="24"/>
        <v>469.37499999999994</v>
      </c>
      <c r="G396" s="5" t="s">
        <v>20</v>
      </c>
      <c r="H396">
        <v>34</v>
      </c>
      <c r="I396" s="8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2041</v>
      </c>
      <c r="R396" t="s">
        <v>2042</v>
      </c>
      <c r="S396" s="12">
        <f t="shared" si="27"/>
        <v>41484.208333333336</v>
      </c>
      <c r="T396" s="12">
        <f t="shared" si="26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9">
        <f t="shared" si="24"/>
        <v>130.11267605633802</v>
      </c>
      <c r="G397" s="5" t="s">
        <v>20</v>
      </c>
      <c r="H397">
        <v>220</v>
      </c>
      <c r="I397" s="8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2039</v>
      </c>
      <c r="R397" t="s">
        <v>2040</v>
      </c>
      <c r="S397" s="12">
        <f t="shared" si="27"/>
        <v>40885.25</v>
      </c>
      <c r="T397" s="12">
        <f t="shared" si="26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9">
        <f t="shared" si="24"/>
        <v>167.05422993492408</v>
      </c>
      <c r="G398" s="5" t="s">
        <v>20</v>
      </c>
      <c r="H398">
        <v>1604</v>
      </c>
      <c r="I398" s="8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2041</v>
      </c>
      <c r="R398" t="s">
        <v>2044</v>
      </c>
      <c r="S398" s="12">
        <f t="shared" si="27"/>
        <v>43378.208333333328</v>
      </c>
      <c r="T398" s="12">
        <f t="shared" si="26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9">
        <f t="shared" si="24"/>
        <v>173.8641975308642</v>
      </c>
      <c r="G399" s="5" t="s">
        <v>20</v>
      </c>
      <c r="H399">
        <v>454</v>
      </c>
      <c r="I399" s="8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2035</v>
      </c>
      <c r="R399" t="s">
        <v>2036</v>
      </c>
      <c r="S399" s="12">
        <f t="shared" si="27"/>
        <v>41417.208333333336</v>
      </c>
      <c r="T399" s="12">
        <f t="shared" si="26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9">
        <f t="shared" si="24"/>
        <v>717.76470588235293</v>
      </c>
      <c r="G400" s="5" t="s">
        <v>20</v>
      </c>
      <c r="H400">
        <v>123</v>
      </c>
      <c r="I400" s="8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2041</v>
      </c>
      <c r="R400" t="s">
        <v>2049</v>
      </c>
      <c r="S400" s="12">
        <f t="shared" si="27"/>
        <v>43228.208333333328</v>
      </c>
      <c r="T400" s="12">
        <f t="shared" si="26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9">
        <f t="shared" si="24"/>
        <v>63.850976361767728</v>
      </c>
      <c r="G401" s="4" t="s">
        <v>14</v>
      </c>
      <c r="H401">
        <v>941</v>
      </c>
      <c r="I401" s="8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2035</v>
      </c>
      <c r="R401" t="s">
        <v>2045</v>
      </c>
      <c r="S401" s="12">
        <f t="shared" si="27"/>
        <v>40576.25</v>
      </c>
      <c r="T401" s="12">
        <f t="shared" si="26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9">
        <f t="shared" si="24"/>
        <v>2</v>
      </c>
      <c r="G402" s="4" t="s">
        <v>14</v>
      </c>
      <c r="H402">
        <v>1</v>
      </c>
      <c r="I402" s="8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2054</v>
      </c>
      <c r="R402" t="s">
        <v>2055</v>
      </c>
      <c r="S402" s="12">
        <f t="shared" si="27"/>
        <v>41502.208333333336</v>
      </c>
      <c r="T402" s="12">
        <f t="shared" si="26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9">
        <f t="shared" si="24"/>
        <v>1530.2222222222222</v>
      </c>
      <c r="G403" s="5" t="s">
        <v>20</v>
      </c>
      <c r="H403">
        <v>299</v>
      </c>
      <c r="I403" s="8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2039</v>
      </c>
      <c r="R403" t="s">
        <v>2040</v>
      </c>
      <c r="S403" s="12">
        <f t="shared" si="27"/>
        <v>43765.208333333328</v>
      </c>
      <c r="T403" s="12">
        <f t="shared" si="26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9">
        <f t="shared" si="24"/>
        <v>40.356164383561641</v>
      </c>
      <c r="G404" s="4" t="s">
        <v>14</v>
      </c>
      <c r="H404">
        <v>40</v>
      </c>
      <c r="I404" s="8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2041</v>
      </c>
      <c r="R404" t="s">
        <v>2052</v>
      </c>
      <c r="S404" s="12">
        <f t="shared" si="27"/>
        <v>40914.25</v>
      </c>
      <c r="T404" s="12">
        <f t="shared" si="26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9">
        <f t="shared" si="24"/>
        <v>86.220633299284984</v>
      </c>
      <c r="G405" s="4" t="s">
        <v>14</v>
      </c>
      <c r="H405">
        <v>3015</v>
      </c>
      <c r="I405" s="8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2039</v>
      </c>
      <c r="R405" t="s">
        <v>2040</v>
      </c>
      <c r="S405" s="12">
        <f t="shared" si="27"/>
        <v>40310.208333333336</v>
      </c>
      <c r="T405" s="12">
        <f t="shared" si="26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9">
        <f t="shared" si="24"/>
        <v>315.58486707566465</v>
      </c>
      <c r="G406" s="5" t="s">
        <v>20</v>
      </c>
      <c r="H406">
        <v>2237</v>
      </c>
      <c r="I406" s="8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2039</v>
      </c>
      <c r="R406" t="s">
        <v>2040</v>
      </c>
      <c r="S406" s="12">
        <f t="shared" si="27"/>
        <v>43053.25</v>
      </c>
      <c r="T406" s="12">
        <f t="shared" si="26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9">
        <f t="shared" si="24"/>
        <v>89.618243243243242</v>
      </c>
      <c r="G407" s="4" t="s">
        <v>14</v>
      </c>
      <c r="H407">
        <v>435</v>
      </c>
      <c r="I407" s="8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2039</v>
      </c>
      <c r="R407" t="s">
        <v>2040</v>
      </c>
      <c r="S407" s="12">
        <f t="shared" si="27"/>
        <v>43255.208333333328</v>
      </c>
      <c r="T407" s="12">
        <f t="shared" si="26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9">
        <f t="shared" si="24"/>
        <v>182.14503816793894</v>
      </c>
      <c r="G408" s="5" t="s">
        <v>20</v>
      </c>
      <c r="H408">
        <v>645</v>
      </c>
      <c r="I408" s="8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2041</v>
      </c>
      <c r="R408" t="s">
        <v>2042</v>
      </c>
      <c r="S408" s="12">
        <f t="shared" si="27"/>
        <v>41304.25</v>
      </c>
      <c r="T408" s="12">
        <f t="shared" si="26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9">
        <f t="shared" si="24"/>
        <v>355.88235294117646</v>
      </c>
      <c r="G409" s="5" t="s">
        <v>20</v>
      </c>
      <c r="H409">
        <v>484</v>
      </c>
      <c r="I409" s="8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2039</v>
      </c>
      <c r="R409" t="s">
        <v>2040</v>
      </c>
      <c r="S409" s="12">
        <f t="shared" si="27"/>
        <v>43751.208333333328</v>
      </c>
      <c r="T409" s="12">
        <f t="shared" si="26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9">
        <f t="shared" si="24"/>
        <v>131.83695652173913</v>
      </c>
      <c r="G410" s="5" t="s">
        <v>20</v>
      </c>
      <c r="H410">
        <v>154</v>
      </c>
      <c r="I410" s="8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2041</v>
      </c>
      <c r="R410" t="s">
        <v>2042</v>
      </c>
      <c r="S410" s="12">
        <f t="shared" si="27"/>
        <v>42541.208333333328</v>
      </c>
      <c r="T410" s="12">
        <f t="shared" si="26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9">
        <f t="shared" si="24"/>
        <v>46.315634218289084</v>
      </c>
      <c r="G411" s="4" t="s">
        <v>14</v>
      </c>
      <c r="H411">
        <v>714</v>
      </c>
      <c r="I411" s="8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2035</v>
      </c>
      <c r="R411" t="s">
        <v>2036</v>
      </c>
      <c r="S411" s="12">
        <f t="shared" si="27"/>
        <v>42843.208333333328</v>
      </c>
      <c r="T411" s="12">
        <f t="shared" si="26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9">
        <f t="shared" si="24"/>
        <v>36.132726089785294</v>
      </c>
      <c r="G412" s="6" t="s">
        <v>47</v>
      </c>
      <c r="H412">
        <v>1111</v>
      </c>
      <c r="I412" s="8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2050</v>
      </c>
      <c r="R412" t="s">
        <v>2061</v>
      </c>
      <c r="S412" s="12">
        <f t="shared" si="27"/>
        <v>42122.208333333328</v>
      </c>
      <c r="T412" s="12">
        <f t="shared" si="26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9">
        <f t="shared" si="24"/>
        <v>104.62820512820512</v>
      </c>
      <c r="G413" s="5" t="s">
        <v>20</v>
      </c>
      <c r="H413">
        <v>82</v>
      </c>
      <c r="I413" s="8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2039</v>
      </c>
      <c r="R413" t="s">
        <v>2040</v>
      </c>
      <c r="S413" s="12">
        <f t="shared" si="27"/>
        <v>42884.208333333328</v>
      </c>
      <c r="T413" s="12">
        <f t="shared" si="26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9">
        <f t="shared" si="24"/>
        <v>668.85714285714289</v>
      </c>
      <c r="G414" s="5" t="s">
        <v>20</v>
      </c>
      <c r="H414">
        <v>134</v>
      </c>
      <c r="I414" s="8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2047</v>
      </c>
      <c r="R414" t="s">
        <v>2053</v>
      </c>
      <c r="S414" s="12">
        <f t="shared" si="27"/>
        <v>41642.25</v>
      </c>
      <c r="T414" s="12">
        <f t="shared" si="26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9">
        <f t="shared" si="24"/>
        <v>62.072823218997364</v>
      </c>
      <c r="G415" s="6" t="s">
        <v>47</v>
      </c>
      <c r="H415">
        <v>1089</v>
      </c>
      <c r="I415" s="8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2041</v>
      </c>
      <c r="R415" t="s">
        <v>2049</v>
      </c>
      <c r="S415" s="12">
        <f t="shared" si="27"/>
        <v>43431.25</v>
      </c>
      <c r="T415" s="12">
        <f t="shared" si="26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9">
        <f t="shared" si="24"/>
        <v>84.699787460148784</v>
      </c>
      <c r="G416" s="4" t="s">
        <v>14</v>
      </c>
      <c r="H416">
        <v>5497</v>
      </c>
      <c r="I416" s="8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2033</v>
      </c>
      <c r="R416" t="s">
        <v>2034</v>
      </c>
      <c r="S416" s="12">
        <f t="shared" si="27"/>
        <v>40288.208333333336</v>
      </c>
      <c r="T416" s="12">
        <f t="shared" si="26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9">
        <f t="shared" si="24"/>
        <v>11.059030837004405</v>
      </c>
      <c r="G417" s="4" t="s">
        <v>14</v>
      </c>
      <c r="H417">
        <v>418</v>
      </c>
      <c r="I417" s="8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2039</v>
      </c>
      <c r="R417" t="s">
        <v>2040</v>
      </c>
      <c r="S417" s="12">
        <f t="shared" si="27"/>
        <v>40921.25</v>
      </c>
      <c r="T417" s="12">
        <f t="shared" si="26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9">
        <f t="shared" si="24"/>
        <v>43.838781575037146</v>
      </c>
      <c r="G418" s="4" t="s">
        <v>14</v>
      </c>
      <c r="H418">
        <v>1439</v>
      </c>
      <c r="I418" s="8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2041</v>
      </c>
      <c r="R418" t="s">
        <v>2042</v>
      </c>
      <c r="S418" s="12">
        <f t="shared" si="27"/>
        <v>40560.25</v>
      </c>
      <c r="T418" s="12">
        <f t="shared" si="26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9">
        <f t="shared" si="24"/>
        <v>55.470588235294116</v>
      </c>
      <c r="G419" s="4" t="s">
        <v>14</v>
      </c>
      <c r="H419">
        <v>15</v>
      </c>
      <c r="I419" s="8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2039</v>
      </c>
      <c r="R419" t="s">
        <v>2040</v>
      </c>
      <c r="S419" s="12">
        <f t="shared" si="27"/>
        <v>43407.208333333328</v>
      </c>
      <c r="T419" s="12">
        <f t="shared" si="26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9">
        <f t="shared" si="24"/>
        <v>57.399511301160658</v>
      </c>
      <c r="G420" s="4" t="s">
        <v>14</v>
      </c>
      <c r="H420">
        <v>1999</v>
      </c>
      <c r="I420" s="8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2041</v>
      </c>
      <c r="R420" t="s">
        <v>2042</v>
      </c>
      <c r="S420" s="12">
        <f t="shared" si="27"/>
        <v>41035.208333333336</v>
      </c>
      <c r="T420" s="12">
        <f t="shared" si="26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9">
        <f t="shared" si="24"/>
        <v>123.43497363796135</v>
      </c>
      <c r="G421" s="5" t="s">
        <v>20</v>
      </c>
      <c r="H421">
        <v>5203</v>
      </c>
      <c r="I421" s="8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2037</v>
      </c>
      <c r="R421" t="s">
        <v>2038</v>
      </c>
      <c r="S421" s="12">
        <f t="shared" si="27"/>
        <v>40899.25</v>
      </c>
      <c r="T421" s="12">
        <f t="shared" si="26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9">
        <f t="shared" si="24"/>
        <v>128.46</v>
      </c>
      <c r="G422" s="5" t="s">
        <v>20</v>
      </c>
      <c r="H422">
        <v>94</v>
      </c>
      <c r="I422" s="8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2039</v>
      </c>
      <c r="R422" t="s">
        <v>2040</v>
      </c>
      <c r="S422" s="12">
        <f t="shared" si="27"/>
        <v>42911.208333333328</v>
      </c>
      <c r="T422" s="12">
        <f t="shared" si="26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9">
        <f t="shared" si="24"/>
        <v>63.989361702127653</v>
      </c>
      <c r="G423" s="4" t="s">
        <v>14</v>
      </c>
      <c r="H423">
        <v>118</v>
      </c>
      <c r="I423" s="8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2037</v>
      </c>
      <c r="R423" t="s">
        <v>2046</v>
      </c>
      <c r="S423" s="12">
        <f t="shared" si="27"/>
        <v>42915.208333333328</v>
      </c>
      <c r="T423" s="12">
        <f t="shared" si="26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9">
        <f t="shared" si="24"/>
        <v>127.29885057471265</v>
      </c>
      <c r="G424" s="5" t="s">
        <v>20</v>
      </c>
      <c r="H424">
        <v>205</v>
      </c>
      <c r="I424" s="8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2039</v>
      </c>
      <c r="R424" t="s">
        <v>2040</v>
      </c>
      <c r="S424" s="12">
        <f t="shared" si="27"/>
        <v>40285.208333333336</v>
      </c>
      <c r="T424" s="12">
        <f t="shared" si="26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9">
        <f t="shared" si="24"/>
        <v>10.638024357239512</v>
      </c>
      <c r="G425" s="4" t="s">
        <v>14</v>
      </c>
      <c r="H425">
        <v>162</v>
      </c>
      <c r="I425" s="8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2033</v>
      </c>
      <c r="R425" t="s">
        <v>2034</v>
      </c>
      <c r="S425" s="12">
        <f t="shared" si="27"/>
        <v>40808.208333333336</v>
      </c>
      <c r="T425" s="12">
        <f t="shared" si="26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9">
        <f t="shared" si="24"/>
        <v>40.470588235294116</v>
      </c>
      <c r="G426" s="4" t="s">
        <v>14</v>
      </c>
      <c r="H426">
        <v>83</v>
      </c>
      <c r="I426" s="8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2035</v>
      </c>
      <c r="R426" t="s">
        <v>2045</v>
      </c>
      <c r="S426" s="12">
        <f t="shared" si="27"/>
        <v>43208.208333333328</v>
      </c>
      <c r="T426" s="12">
        <f t="shared" si="26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9">
        <f t="shared" si="24"/>
        <v>287.66666666666663</v>
      </c>
      <c r="G427" s="5" t="s">
        <v>20</v>
      </c>
      <c r="H427">
        <v>92</v>
      </c>
      <c r="I427" s="8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2054</v>
      </c>
      <c r="R427" t="s">
        <v>2055</v>
      </c>
      <c r="S427" s="12">
        <f t="shared" si="27"/>
        <v>42213.208333333328</v>
      </c>
      <c r="T427" s="12">
        <f t="shared" si="26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9">
        <f t="shared" si="24"/>
        <v>572.94444444444446</v>
      </c>
      <c r="G428" s="5" t="s">
        <v>20</v>
      </c>
      <c r="H428">
        <v>219</v>
      </c>
      <c r="I428" s="8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2039</v>
      </c>
      <c r="R428" t="s">
        <v>2040</v>
      </c>
      <c r="S428" s="12">
        <f t="shared" si="27"/>
        <v>41332.25</v>
      </c>
      <c r="T428" s="12">
        <f t="shared" si="26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9">
        <f t="shared" si="24"/>
        <v>112.90429799426933</v>
      </c>
      <c r="G429" s="5" t="s">
        <v>20</v>
      </c>
      <c r="H429">
        <v>2526</v>
      </c>
      <c r="I429" s="8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2039</v>
      </c>
      <c r="R429" t="s">
        <v>2040</v>
      </c>
      <c r="S429" s="12">
        <f t="shared" si="27"/>
        <v>41895.208333333336</v>
      </c>
      <c r="T429" s="12">
        <f t="shared" si="26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9">
        <f t="shared" si="24"/>
        <v>46.387573964497044</v>
      </c>
      <c r="G430" s="4" t="s">
        <v>14</v>
      </c>
      <c r="H430">
        <v>747</v>
      </c>
      <c r="I430" s="8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2041</v>
      </c>
      <c r="R430" t="s">
        <v>2049</v>
      </c>
      <c r="S430" s="12">
        <f t="shared" si="27"/>
        <v>40585.25</v>
      </c>
      <c r="T430" s="12">
        <f t="shared" si="26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9">
        <f t="shared" si="24"/>
        <v>90.675916230366497</v>
      </c>
      <c r="G431" s="7" t="s">
        <v>74</v>
      </c>
      <c r="H431">
        <v>2138</v>
      </c>
      <c r="I431" s="8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2054</v>
      </c>
      <c r="R431" t="s">
        <v>2055</v>
      </c>
      <c r="S431" s="12">
        <f t="shared" si="27"/>
        <v>41680.25</v>
      </c>
      <c r="T431" s="12">
        <f t="shared" si="26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9">
        <f t="shared" si="24"/>
        <v>67.740740740740748</v>
      </c>
      <c r="G432" s="4" t="s">
        <v>14</v>
      </c>
      <c r="H432">
        <v>84</v>
      </c>
      <c r="I432" s="8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2039</v>
      </c>
      <c r="R432" t="s">
        <v>2040</v>
      </c>
      <c r="S432" s="12">
        <f t="shared" si="27"/>
        <v>43737.208333333328</v>
      </c>
      <c r="T432" s="12">
        <f t="shared" si="26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9">
        <f t="shared" si="24"/>
        <v>192.49019607843135</v>
      </c>
      <c r="G433" s="5" t="s">
        <v>20</v>
      </c>
      <c r="H433">
        <v>94</v>
      </c>
      <c r="I433" s="8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2039</v>
      </c>
      <c r="R433" t="s">
        <v>2040</v>
      </c>
      <c r="S433" s="12">
        <f t="shared" si="27"/>
        <v>43273.208333333328</v>
      </c>
      <c r="T433" s="12">
        <f t="shared" si="26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9">
        <f t="shared" si="24"/>
        <v>82.714285714285722</v>
      </c>
      <c r="G434" s="4" t="s">
        <v>14</v>
      </c>
      <c r="H434">
        <v>91</v>
      </c>
      <c r="I434" s="8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2039</v>
      </c>
      <c r="R434" t="s">
        <v>2040</v>
      </c>
      <c r="S434" s="12">
        <f t="shared" si="27"/>
        <v>41761.208333333336</v>
      </c>
      <c r="T434" s="12">
        <f t="shared" si="26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9">
        <f t="shared" si="24"/>
        <v>54.163920922570021</v>
      </c>
      <c r="G435" s="4" t="s">
        <v>14</v>
      </c>
      <c r="H435">
        <v>792</v>
      </c>
      <c r="I435" s="8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2041</v>
      </c>
      <c r="R435" t="s">
        <v>2042</v>
      </c>
      <c r="S435" s="12">
        <f t="shared" si="27"/>
        <v>41603.25</v>
      </c>
      <c r="T435" s="12">
        <f t="shared" si="26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9">
        <f t="shared" si="24"/>
        <v>16.722222222222221</v>
      </c>
      <c r="G436" s="7" t="s">
        <v>74</v>
      </c>
      <c r="H436">
        <v>10</v>
      </c>
      <c r="I436" s="8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2039</v>
      </c>
      <c r="R436" t="s">
        <v>2040</v>
      </c>
      <c r="S436" s="12">
        <f t="shared" si="27"/>
        <v>42705.25</v>
      </c>
      <c r="T436" s="12">
        <f t="shared" si="26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9">
        <f t="shared" si="24"/>
        <v>116.87664041994749</v>
      </c>
      <c r="G437" s="5" t="s">
        <v>20</v>
      </c>
      <c r="H437">
        <v>1713</v>
      </c>
      <c r="I437" s="8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2039</v>
      </c>
      <c r="R437" t="s">
        <v>2040</v>
      </c>
      <c r="S437" s="12">
        <f t="shared" si="27"/>
        <v>41988.25</v>
      </c>
      <c r="T437" s="12">
        <f t="shared" si="26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9">
        <f t="shared" si="24"/>
        <v>1052.1538461538462</v>
      </c>
      <c r="G438" s="5" t="s">
        <v>20</v>
      </c>
      <c r="H438">
        <v>249</v>
      </c>
      <c r="I438" s="8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2035</v>
      </c>
      <c r="R438" t="s">
        <v>2058</v>
      </c>
      <c r="S438" s="12">
        <f t="shared" si="27"/>
        <v>43575.208333333328</v>
      </c>
      <c r="T438" s="12">
        <f t="shared" si="26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9">
        <f t="shared" si="24"/>
        <v>123.07407407407408</v>
      </c>
      <c r="G439" s="5" t="s">
        <v>20</v>
      </c>
      <c r="H439">
        <v>192</v>
      </c>
      <c r="I439" s="8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2041</v>
      </c>
      <c r="R439" t="s">
        <v>2049</v>
      </c>
      <c r="S439" s="12">
        <f t="shared" si="27"/>
        <v>42260.208333333328</v>
      </c>
      <c r="T439" s="12">
        <f t="shared" si="26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9">
        <f t="shared" si="24"/>
        <v>178.63855421686748</v>
      </c>
      <c r="G440" s="5" t="s">
        <v>20</v>
      </c>
      <c r="H440">
        <v>247</v>
      </c>
      <c r="I440" s="8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2039</v>
      </c>
      <c r="R440" t="s">
        <v>2040</v>
      </c>
      <c r="S440" s="12">
        <f t="shared" si="27"/>
        <v>41337.25</v>
      </c>
      <c r="T440" s="12">
        <f t="shared" si="26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9">
        <f t="shared" si="24"/>
        <v>355.28169014084506</v>
      </c>
      <c r="G441" s="5" t="s">
        <v>20</v>
      </c>
      <c r="H441">
        <v>2293</v>
      </c>
      <c r="I441" s="8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2041</v>
      </c>
      <c r="R441" t="s">
        <v>2063</v>
      </c>
      <c r="S441" s="12">
        <f t="shared" si="27"/>
        <v>42680.208333333328</v>
      </c>
      <c r="T441" s="12">
        <f t="shared" si="26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9">
        <f t="shared" si="24"/>
        <v>161.90634146341463</v>
      </c>
      <c r="G442" s="5" t="s">
        <v>20</v>
      </c>
      <c r="H442">
        <v>3131</v>
      </c>
      <c r="I442" s="8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2041</v>
      </c>
      <c r="R442" t="s">
        <v>2060</v>
      </c>
      <c r="S442" s="12">
        <f t="shared" si="27"/>
        <v>42916.208333333328</v>
      </c>
      <c r="T442" s="12">
        <f t="shared" si="26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9">
        <f t="shared" si="24"/>
        <v>24.914285714285715</v>
      </c>
      <c r="G443" s="4" t="s">
        <v>14</v>
      </c>
      <c r="H443">
        <v>32</v>
      </c>
      <c r="I443" s="8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2037</v>
      </c>
      <c r="R443" t="s">
        <v>2046</v>
      </c>
      <c r="S443" s="12">
        <f t="shared" si="27"/>
        <v>41025.208333333336</v>
      </c>
      <c r="T443" s="12">
        <f t="shared" si="26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9">
        <f t="shared" si="24"/>
        <v>198.72222222222223</v>
      </c>
      <c r="G444" s="5" t="s">
        <v>20</v>
      </c>
      <c r="H444">
        <v>143</v>
      </c>
      <c r="I444" s="8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2039</v>
      </c>
      <c r="R444" t="s">
        <v>2040</v>
      </c>
      <c r="S444" s="12">
        <f t="shared" si="27"/>
        <v>42980.208333333328</v>
      </c>
      <c r="T444" s="12">
        <f t="shared" si="26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9">
        <f t="shared" si="24"/>
        <v>34.752688172043008</v>
      </c>
      <c r="G445" s="7" t="s">
        <v>74</v>
      </c>
      <c r="H445">
        <v>90</v>
      </c>
      <c r="I445" s="8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2039</v>
      </c>
      <c r="R445" t="s">
        <v>2040</v>
      </c>
      <c r="S445" s="12">
        <f t="shared" si="27"/>
        <v>40451.208333333336</v>
      </c>
      <c r="T445" s="12">
        <f t="shared" si="26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9">
        <f t="shared" si="24"/>
        <v>176.41935483870967</v>
      </c>
      <c r="G446" s="5" t="s">
        <v>20</v>
      </c>
      <c r="H446">
        <v>296</v>
      </c>
      <c r="I446" s="8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2035</v>
      </c>
      <c r="R446" t="s">
        <v>2045</v>
      </c>
      <c r="S446" s="12">
        <f t="shared" si="27"/>
        <v>40748.208333333336</v>
      </c>
      <c r="T446" s="12">
        <f t="shared" si="26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9">
        <f t="shared" si="24"/>
        <v>511.38095238095235</v>
      </c>
      <c r="G447" s="5" t="s">
        <v>20</v>
      </c>
      <c r="H447">
        <v>170</v>
      </c>
      <c r="I447" s="8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2039</v>
      </c>
      <c r="R447" t="s">
        <v>2040</v>
      </c>
      <c r="S447" s="12">
        <f t="shared" si="27"/>
        <v>40515.25</v>
      </c>
      <c r="T447" s="12">
        <f t="shared" si="26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9">
        <f t="shared" si="24"/>
        <v>82.044117647058826</v>
      </c>
      <c r="G448" s="4" t="s">
        <v>14</v>
      </c>
      <c r="H448">
        <v>186</v>
      </c>
      <c r="I448" s="8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2037</v>
      </c>
      <c r="R448" t="s">
        <v>2046</v>
      </c>
      <c r="S448" s="12">
        <f t="shared" si="27"/>
        <v>41261.25</v>
      </c>
      <c r="T448" s="12">
        <f t="shared" si="26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9">
        <f t="shared" si="24"/>
        <v>24.326030927835053</v>
      </c>
      <c r="G449" s="7" t="s">
        <v>74</v>
      </c>
      <c r="H449">
        <v>439</v>
      </c>
      <c r="I449" s="8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2041</v>
      </c>
      <c r="R449" t="s">
        <v>2060</v>
      </c>
      <c r="S449" s="12">
        <f t="shared" si="27"/>
        <v>43088.25</v>
      </c>
      <c r="T449" s="12">
        <f t="shared" si="26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9">
        <f t="shared" si="24"/>
        <v>50.482758620689658</v>
      </c>
      <c r="G450" s="4" t="s">
        <v>14</v>
      </c>
      <c r="H450">
        <v>605</v>
      </c>
      <c r="I450" s="8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2050</v>
      </c>
      <c r="R450" t="s">
        <v>2051</v>
      </c>
      <c r="S450" s="12">
        <f t="shared" si="27"/>
        <v>41378.208333333336</v>
      </c>
      <c r="T450" s="12">
        <f t="shared" si="26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9">
        <f t="shared" ref="F451:F514" si="28">E451/D451*100</f>
        <v>967</v>
      </c>
      <c r="G451" s="5" t="s">
        <v>20</v>
      </c>
      <c r="H451">
        <v>86</v>
      </c>
      <c r="I451" s="8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2050</v>
      </c>
      <c r="R451" t="s">
        <v>2051</v>
      </c>
      <c r="S451" s="12">
        <f t="shared" si="27"/>
        <v>43530.25</v>
      </c>
      <c r="T451" s="12">
        <f t="shared" ref="T451:T514" si="30">(((M451/60)/60)/24)+DATE(1970,1,1)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9">
        <f t="shared" si="28"/>
        <v>4</v>
      </c>
      <c r="G452" s="4" t="s">
        <v>14</v>
      </c>
      <c r="H452">
        <v>1</v>
      </c>
      <c r="I452" s="8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2041</v>
      </c>
      <c r="R452" t="s">
        <v>2049</v>
      </c>
      <c r="S452" s="12">
        <f t="shared" ref="S452:S515" si="31">(((L452/60)/60)/24)+DATE(1970,1,1)</f>
        <v>43394.208333333328</v>
      </c>
      <c r="T452" s="12">
        <f t="shared" si="30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9">
        <f t="shared" si="28"/>
        <v>122.84501347708894</v>
      </c>
      <c r="G453" s="5" t="s">
        <v>20</v>
      </c>
      <c r="H453">
        <v>6286</v>
      </c>
      <c r="I453" s="8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2035</v>
      </c>
      <c r="R453" t="s">
        <v>2036</v>
      </c>
      <c r="S453" s="12">
        <f t="shared" si="31"/>
        <v>42935.208333333328</v>
      </c>
      <c r="T453" s="12">
        <f t="shared" si="30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9">
        <f t="shared" si="28"/>
        <v>63.4375</v>
      </c>
      <c r="G454" s="4" t="s">
        <v>14</v>
      </c>
      <c r="H454">
        <v>31</v>
      </c>
      <c r="I454" s="8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2041</v>
      </c>
      <c r="R454" t="s">
        <v>2044</v>
      </c>
      <c r="S454" s="12">
        <f t="shared" si="31"/>
        <v>40365.208333333336</v>
      </c>
      <c r="T454" s="12">
        <f t="shared" si="30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9">
        <f t="shared" si="28"/>
        <v>56.331688596491226</v>
      </c>
      <c r="G455" s="4" t="s">
        <v>14</v>
      </c>
      <c r="H455">
        <v>1181</v>
      </c>
      <c r="I455" s="8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2041</v>
      </c>
      <c r="R455" t="s">
        <v>2063</v>
      </c>
      <c r="S455" s="12">
        <f t="shared" si="31"/>
        <v>42705.25</v>
      </c>
      <c r="T455" s="12">
        <f t="shared" si="30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9">
        <f t="shared" si="28"/>
        <v>44.074999999999996</v>
      </c>
      <c r="G456" s="4" t="s">
        <v>14</v>
      </c>
      <c r="H456">
        <v>39</v>
      </c>
      <c r="I456" s="8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2041</v>
      </c>
      <c r="R456" t="s">
        <v>2044</v>
      </c>
      <c r="S456" s="12">
        <f t="shared" si="31"/>
        <v>41568.208333333336</v>
      </c>
      <c r="T456" s="12">
        <f t="shared" si="30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9">
        <f t="shared" si="28"/>
        <v>118.37253218884121</v>
      </c>
      <c r="G457" s="5" t="s">
        <v>20</v>
      </c>
      <c r="H457">
        <v>3727</v>
      </c>
      <c r="I457" s="8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2039</v>
      </c>
      <c r="R457" t="s">
        <v>2040</v>
      </c>
      <c r="S457" s="12">
        <f t="shared" si="31"/>
        <v>40809.208333333336</v>
      </c>
      <c r="T457" s="12">
        <f t="shared" si="30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9">
        <f t="shared" si="28"/>
        <v>104.1243169398907</v>
      </c>
      <c r="G458" s="5" t="s">
        <v>20</v>
      </c>
      <c r="H458">
        <v>1605</v>
      </c>
      <c r="I458" s="8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2035</v>
      </c>
      <c r="R458" t="s">
        <v>2045</v>
      </c>
      <c r="S458" s="12">
        <f t="shared" si="31"/>
        <v>43141.25</v>
      </c>
      <c r="T458" s="12">
        <f t="shared" si="30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9">
        <f t="shared" si="28"/>
        <v>26.640000000000004</v>
      </c>
      <c r="G459" s="4" t="s">
        <v>14</v>
      </c>
      <c r="H459">
        <v>46</v>
      </c>
      <c r="I459" s="8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2039</v>
      </c>
      <c r="R459" t="s">
        <v>2040</v>
      </c>
      <c r="S459" s="12">
        <f t="shared" si="31"/>
        <v>42657.208333333328</v>
      </c>
      <c r="T459" s="12">
        <f t="shared" si="30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9">
        <f t="shared" si="28"/>
        <v>351.20118343195264</v>
      </c>
      <c r="G460" s="5" t="s">
        <v>20</v>
      </c>
      <c r="H460">
        <v>2120</v>
      </c>
      <c r="I460" s="8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2039</v>
      </c>
      <c r="R460" t="s">
        <v>2040</v>
      </c>
      <c r="S460" s="12">
        <f t="shared" si="31"/>
        <v>40265.208333333336</v>
      </c>
      <c r="T460" s="12">
        <f t="shared" si="30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9">
        <f t="shared" si="28"/>
        <v>90.063492063492063</v>
      </c>
      <c r="G461" s="4" t="s">
        <v>14</v>
      </c>
      <c r="H461">
        <v>105</v>
      </c>
      <c r="I461" s="8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2041</v>
      </c>
      <c r="R461" t="s">
        <v>2042</v>
      </c>
      <c r="S461" s="12">
        <f t="shared" si="31"/>
        <v>42001.25</v>
      </c>
      <c r="T461" s="12">
        <f t="shared" si="30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9">
        <f t="shared" si="28"/>
        <v>171.625</v>
      </c>
      <c r="G462" s="5" t="s">
        <v>20</v>
      </c>
      <c r="H462">
        <v>50</v>
      </c>
      <c r="I462" s="8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2039</v>
      </c>
      <c r="R462" t="s">
        <v>2040</v>
      </c>
      <c r="S462" s="12">
        <f t="shared" si="31"/>
        <v>40399.208333333336</v>
      </c>
      <c r="T462" s="12">
        <f t="shared" si="30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9">
        <f t="shared" si="28"/>
        <v>141.04655870445345</v>
      </c>
      <c r="G463" s="5" t="s">
        <v>20</v>
      </c>
      <c r="H463">
        <v>2080</v>
      </c>
      <c r="I463" s="8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2041</v>
      </c>
      <c r="R463" t="s">
        <v>2044</v>
      </c>
      <c r="S463" s="12">
        <f t="shared" si="31"/>
        <v>41757.208333333336</v>
      </c>
      <c r="T463" s="12">
        <f t="shared" si="30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9">
        <f t="shared" si="28"/>
        <v>30.57944915254237</v>
      </c>
      <c r="G464" s="4" t="s">
        <v>14</v>
      </c>
      <c r="H464">
        <v>535</v>
      </c>
      <c r="I464" s="8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2050</v>
      </c>
      <c r="R464" t="s">
        <v>2061</v>
      </c>
      <c r="S464" s="12">
        <f t="shared" si="31"/>
        <v>41304.25</v>
      </c>
      <c r="T464" s="12">
        <f t="shared" si="30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9">
        <f t="shared" si="28"/>
        <v>108.16455696202532</v>
      </c>
      <c r="G465" s="5" t="s">
        <v>20</v>
      </c>
      <c r="H465">
        <v>2105</v>
      </c>
      <c r="I465" s="8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2041</v>
      </c>
      <c r="R465" t="s">
        <v>2049</v>
      </c>
      <c r="S465" s="12">
        <f t="shared" si="31"/>
        <v>41639.25</v>
      </c>
      <c r="T465" s="12">
        <f t="shared" si="30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9">
        <f t="shared" si="28"/>
        <v>133.45505617977528</v>
      </c>
      <c r="G466" s="5" t="s">
        <v>20</v>
      </c>
      <c r="H466">
        <v>2436</v>
      </c>
      <c r="I466" s="8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2039</v>
      </c>
      <c r="R466" t="s">
        <v>2040</v>
      </c>
      <c r="S466" s="12">
        <f t="shared" si="31"/>
        <v>43142.25</v>
      </c>
      <c r="T466" s="12">
        <f t="shared" si="30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9">
        <f t="shared" si="28"/>
        <v>187.85106382978722</v>
      </c>
      <c r="G467" s="5" t="s">
        <v>20</v>
      </c>
      <c r="H467">
        <v>80</v>
      </c>
      <c r="I467" s="8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2047</v>
      </c>
      <c r="R467" t="s">
        <v>2059</v>
      </c>
      <c r="S467" s="12">
        <f t="shared" si="31"/>
        <v>43127.25</v>
      </c>
      <c r="T467" s="12">
        <f t="shared" si="30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9">
        <f t="shared" si="28"/>
        <v>332</v>
      </c>
      <c r="G468" s="5" t="s">
        <v>20</v>
      </c>
      <c r="H468">
        <v>42</v>
      </c>
      <c r="I468" s="8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2037</v>
      </c>
      <c r="R468" t="s">
        <v>2046</v>
      </c>
      <c r="S468" s="12">
        <f t="shared" si="31"/>
        <v>41409.208333333336</v>
      </c>
      <c r="T468" s="12">
        <f t="shared" si="30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9">
        <f t="shared" si="28"/>
        <v>575.21428571428578</v>
      </c>
      <c r="G469" s="5" t="s">
        <v>20</v>
      </c>
      <c r="H469">
        <v>139</v>
      </c>
      <c r="I469" s="8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2037</v>
      </c>
      <c r="R469" t="s">
        <v>2038</v>
      </c>
      <c r="S469" s="12">
        <f t="shared" si="31"/>
        <v>42331.25</v>
      </c>
      <c r="T469" s="12">
        <f t="shared" si="30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9">
        <f t="shared" si="28"/>
        <v>40.5</v>
      </c>
      <c r="G470" s="4" t="s">
        <v>14</v>
      </c>
      <c r="H470">
        <v>16</v>
      </c>
      <c r="I470" s="8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2039</v>
      </c>
      <c r="R470" t="s">
        <v>2040</v>
      </c>
      <c r="S470" s="12">
        <f t="shared" si="31"/>
        <v>43569.208333333328</v>
      </c>
      <c r="T470" s="12">
        <f t="shared" si="30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9">
        <f t="shared" si="28"/>
        <v>184.42857142857144</v>
      </c>
      <c r="G471" s="5" t="s">
        <v>20</v>
      </c>
      <c r="H471">
        <v>159</v>
      </c>
      <c r="I471" s="8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2041</v>
      </c>
      <c r="R471" t="s">
        <v>2044</v>
      </c>
      <c r="S471" s="12">
        <f t="shared" si="31"/>
        <v>42142.208333333328</v>
      </c>
      <c r="T471" s="12">
        <f t="shared" si="30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9">
        <f t="shared" si="28"/>
        <v>285.80555555555554</v>
      </c>
      <c r="G472" s="5" t="s">
        <v>20</v>
      </c>
      <c r="H472">
        <v>381</v>
      </c>
      <c r="I472" s="8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2037</v>
      </c>
      <c r="R472" t="s">
        <v>2046</v>
      </c>
      <c r="S472" s="12">
        <f t="shared" si="31"/>
        <v>42716.25</v>
      </c>
      <c r="T472" s="12">
        <f t="shared" si="30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9">
        <f t="shared" si="28"/>
        <v>319</v>
      </c>
      <c r="G473" s="5" t="s">
        <v>20</v>
      </c>
      <c r="H473">
        <v>194</v>
      </c>
      <c r="I473" s="8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2033</v>
      </c>
      <c r="R473" t="s">
        <v>2034</v>
      </c>
      <c r="S473" s="12">
        <f t="shared" si="31"/>
        <v>41031.208333333336</v>
      </c>
      <c r="T473" s="12">
        <f t="shared" si="30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9">
        <f t="shared" si="28"/>
        <v>39.234070221066318</v>
      </c>
      <c r="G474" s="4" t="s">
        <v>14</v>
      </c>
      <c r="H474">
        <v>575</v>
      </c>
      <c r="I474" s="8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2035</v>
      </c>
      <c r="R474" t="s">
        <v>2036</v>
      </c>
      <c r="S474" s="12">
        <f t="shared" si="31"/>
        <v>43535.208333333328</v>
      </c>
      <c r="T474" s="12">
        <f t="shared" si="30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9">
        <f t="shared" si="28"/>
        <v>178.14000000000001</v>
      </c>
      <c r="G475" s="5" t="s">
        <v>20</v>
      </c>
      <c r="H475">
        <v>106</v>
      </c>
      <c r="I475" s="8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2035</v>
      </c>
      <c r="R475" t="s">
        <v>2043</v>
      </c>
      <c r="S475" s="12">
        <f t="shared" si="31"/>
        <v>43277.208333333328</v>
      </c>
      <c r="T475" s="12">
        <f t="shared" si="30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9">
        <f t="shared" si="28"/>
        <v>365.15</v>
      </c>
      <c r="G476" s="5" t="s">
        <v>20</v>
      </c>
      <c r="H476">
        <v>142</v>
      </c>
      <c r="I476" s="8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2041</v>
      </c>
      <c r="R476" t="s">
        <v>2060</v>
      </c>
      <c r="S476" s="12">
        <f t="shared" si="31"/>
        <v>41989.25</v>
      </c>
      <c r="T476" s="12">
        <f t="shared" si="30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9">
        <f t="shared" si="28"/>
        <v>113.94594594594594</v>
      </c>
      <c r="G477" s="5" t="s">
        <v>20</v>
      </c>
      <c r="H477">
        <v>211</v>
      </c>
      <c r="I477" s="8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2047</v>
      </c>
      <c r="R477" t="s">
        <v>2059</v>
      </c>
      <c r="S477" s="12">
        <f t="shared" si="31"/>
        <v>41450.208333333336</v>
      </c>
      <c r="T477" s="12">
        <f t="shared" si="30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9">
        <f t="shared" si="28"/>
        <v>29.828720626631856</v>
      </c>
      <c r="G478" s="4" t="s">
        <v>14</v>
      </c>
      <c r="H478">
        <v>1120</v>
      </c>
      <c r="I478" s="8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2047</v>
      </c>
      <c r="R478" t="s">
        <v>2053</v>
      </c>
      <c r="S478" s="12">
        <f t="shared" si="31"/>
        <v>43322.208333333328</v>
      </c>
      <c r="T478" s="12">
        <f t="shared" si="30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9">
        <f t="shared" si="28"/>
        <v>54.270588235294113</v>
      </c>
      <c r="G479" s="4" t="s">
        <v>14</v>
      </c>
      <c r="H479">
        <v>113</v>
      </c>
      <c r="I479" s="8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2041</v>
      </c>
      <c r="R479" t="s">
        <v>2063</v>
      </c>
      <c r="S479" s="12">
        <f t="shared" si="31"/>
        <v>40720.208333333336</v>
      </c>
      <c r="T479" s="12">
        <f t="shared" si="30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9">
        <f t="shared" si="28"/>
        <v>236.34156976744185</v>
      </c>
      <c r="G480" s="5" t="s">
        <v>20</v>
      </c>
      <c r="H480">
        <v>2756</v>
      </c>
      <c r="I480" s="8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2037</v>
      </c>
      <c r="R480" t="s">
        <v>2046</v>
      </c>
      <c r="S480" s="12">
        <f t="shared" si="31"/>
        <v>42072.208333333328</v>
      </c>
      <c r="T480" s="12">
        <f t="shared" si="30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9">
        <f t="shared" si="28"/>
        <v>512.91666666666663</v>
      </c>
      <c r="G481" s="5" t="s">
        <v>20</v>
      </c>
      <c r="H481">
        <v>173</v>
      </c>
      <c r="I481" s="8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2033</v>
      </c>
      <c r="R481" t="s">
        <v>2034</v>
      </c>
      <c r="S481" s="12">
        <f t="shared" si="31"/>
        <v>42945.208333333328</v>
      </c>
      <c r="T481" s="12">
        <f t="shared" si="30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9">
        <f t="shared" si="28"/>
        <v>100.65116279069768</v>
      </c>
      <c r="G482" s="5" t="s">
        <v>20</v>
      </c>
      <c r="H482">
        <v>87</v>
      </c>
      <c r="I482" s="8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2054</v>
      </c>
      <c r="R482" t="s">
        <v>2055</v>
      </c>
      <c r="S482" s="12">
        <f t="shared" si="31"/>
        <v>40248.25</v>
      </c>
      <c r="T482" s="12">
        <f t="shared" si="30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9">
        <f t="shared" si="28"/>
        <v>81.348423194303152</v>
      </c>
      <c r="G483" s="4" t="s">
        <v>14</v>
      </c>
      <c r="H483">
        <v>1538</v>
      </c>
      <c r="I483" s="8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2039</v>
      </c>
      <c r="R483" t="s">
        <v>2040</v>
      </c>
      <c r="S483" s="12">
        <f t="shared" si="31"/>
        <v>41913.208333333336</v>
      </c>
      <c r="T483" s="12">
        <f t="shared" si="30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9">
        <f t="shared" si="28"/>
        <v>16.404761904761905</v>
      </c>
      <c r="G484" s="4" t="s">
        <v>14</v>
      </c>
      <c r="H484">
        <v>9</v>
      </c>
      <c r="I484" s="8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2047</v>
      </c>
      <c r="R484" t="s">
        <v>2053</v>
      </c>
      <c r="S484" s="12">
        <f t="shared" si="31"/>
        <v>40963.25</v>
      </c>
      <c r="T484" s="12">
        <f t="shared" si="30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9">
        <f t="shared" si="28"/>
        <v>52.774617067833695</v>
      </c>
      <c r="G485" s="4" t="s">
        <v>14</v>
      </c>
      <c r="H485">
        <v>554</v>
      </c>
      <c r="I485" s="8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2039</v>
      </c>
      <c r="R485" t="s">
        <v>2040</v>
      </c>
      <c r="S485" s="12">
        <f t="shared" si="31"/>
        <v>43811.25</v>
      </c>
      <c r="T485" s="12">
        <f t="shared" si="30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9">
        <f t="shared" si="28"/>
        <v>260.20608108108109</v>
      </c>
      <c r="G486" s="5" t="s">
        <v>20</v>
      </c>
      <c r="H486">
        <v>1572</v>
      </c>
      <c r="I486" s="8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2033</v>
      </c>
      <c r="R486" t="s">
        <v>2034</v>
      </c>
      <c r="S486" s="12">
        <f t="shared" si="31"/>
        <v>41855.208333333336</v>
      </c>
      <c r="T486" s="12">
        <f t="shared" si="30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9">
        <f t="shared" si="28"/>
        <v>30.73289183222958</v>
      </c>
      <c r="G487" s="4" t="s">
        <v>14</v>
      </c>
      <c r="H487">
        <v>648</v>
      </c>
      <c r="I487" s="8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2039</v>
      </c>
      <c r="R487" t="s">
        <v>2040</v>
      </c>
      <c r="S487" s="12">
        <f t="shared" si="31"/>
        <v>43626.208333333328</v>
      </c>
      <c r="T487" s="12">
        <f t="shared" si="30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9">
        <f t="shared" si="28"/>
        <v>13.5</v>
      </c>
      <c r="G488" s="4" t="s">
        <v>14</v>
      </c>
      <c r="H488">
        <v>21</v>
      </c>
      <c r="I488" s="8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2047</v>
      </c>
      <c r="R488" t="s">
        <v>2059</v>
      </c>
      <c r="S488" s="12">
        <f t="shared" si="31"/>
        <v>43168.25</v>
      </c>
      <c r="T488" s="12">
        <f t="shared" si="30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9">
        <f t="shared" si="28"/>
        <v>178.62556663644605</v>
      </c>
      <c r="G489" s="5" t="s">
        <v>20</v>
      </c>
      <c r="H489">
        <v>2346</v>
      </c>
      <c r="I489" s="8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2039</v>
      </c>
      <c r="R489" t="s">
        <v>2040</v>
      </c>
      <c r="S489" s="12">
        <f t="shared" si="31"/>
        <v>42845.208333333328</v>
      </c>
      <c r="T489" s="12">
        <f t="shared" si="30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9">
        <f t="shared" si="28"/>
        <v>220.0566037735849</v>
      </c>
      <c r="G490" s="5" t="s">
        <v>20</v>
      </c>
      <c r="H490">
        <v>115</v>
      </c>
      <c r="I490" s="8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2039</v>
      </c>
      <c r="R490" t="s">
        <v>2040</v>
      </c>
      <c r="S490" s="12">
        <f t="shared" si="31"/>
        <v>42403.25</v>
      </c>
      <c r="T490" s="12">
        <f t="shared" si="30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9">
        <f t="shared" si="28"/>
        <v>101.5108695652174</v>
      </c>
      <c r="G491" s="5" t="s">
        <v>20</v>
      </c>
      <c r="H491">
        <v>85</v>
      </c>
      <c r="I491" s="8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2037</v>
      </c>
      <c r="R491" t="s">
        <v>2046</v>
      </c>
      <c r="S491" s="12">
        <f t="shared" si="31"/>
        <v>40406.208333333336</v>
      </c>
      <c r="T491" s="12">
        <f t="shared" si="30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9">
        <f t="shared" si="28"/>
        <v>191.5</v>
      </c>
      <c r="G492" s="5" t="s">
        <v>20</v>
      </c>
      <c r="H492">
        <v>144</v>
      </c>
      <c r="I492" s="8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2064</v>
      </c>
      <c r="R492" t="s">
        <v>2065</v>
      </c>
      <c r="S492" s="12">
        <f t="shared" si="31"/>
        <v>43786.25</v>
      </c>
      <c r="T492" s="12">
        <f t="shared" si="30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9">
        <f t="shared" si="28"/>
        <v>305.34683098591546</v>
      </c>
      <c r="G493" s="5" t="s">
        <v>20</v>
      </c>
      <c r="H493">
        <v>2443</v>
      </c>
      <c r="I493" s="8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2033</v>
      </c>
      <c r="R493" t="s">
        <v>2034</v>
      </c>
      <c r="S493" s="12">
        <f t="shared" si="31"/>
        <v>41456.208333333336</v>
      </c>
      <c r="T493" s="12">
        <f t="shared" si="30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9">
        <f t="shared" si="28"/>
        <v>23.995287958115181</v>
      </c>
      <c r="G494" s="7" t="s">
        <v>74</v>
      </c>
      <c r="H494">
        <v>595</v>
      </c>
      <c r="I494" s="8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2041</v>
      </c>
      <c r="R494" t="s">
        <v>2052</v>
      </c>
      <c r="S494" s="12">
        <f t="shared" si="31"/>
        <v>40336.208333333336</v>
      </c>
      <c r="T494" s="12">
        <f t="shared" si="30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9">
        <f t="shared" si="28"/>
        <v>723.77777777777771</v>
      </c>
      <c r="G495" s="5" t="s">
        <v>20</v>
      </c>
      <c r="H495">
        <v>64</v>
      </c>
      <c r="I495" s="8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2054</v>
      </c>
      <c r="R495" t="s">
        <v>2055</v>
      </c>
      <c r="S495" s="12">
        <f t="shared" si="31"/>
        <v>43645.208333333328</v>
      </c>
      <c r="T495" s="12">
        <f t="shared" si="30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9">
        <f t="shared" si="28"/>
        <v>547.36</v>
      </c>
      <c r="G496" s="5" t="s">
        <v>20</v>
      </c>
      <c r="H496">
        <v>268</v>
      </c>
      <c r="I496" s="8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2037</v>
      </c>
      <c r="R496" t="s">
        <v>2046</v>
      </c>
      <c r="S496" s="12">
        <f t="shared" si="31"/>
        <v>40990.208333333336</v>
      </c>
      <c r="T496" s="12">
        <f t="shared" si="30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9">
        <f t="shared" si="28"/>
        <v>414.49999999999994</v>
      </c>
      <c r="G497" s="5" t="s">
        <v>20</v>
      </c>
      <c r="H497">
        <v>195</v>
      </c>
      <c r="I497" s="8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2039</v>
      </c>
      <c r="R497" t="s">
        <v>2040</v>
      </c>
      <c r="S497" s="12">
        <f t="shared" si="31"/>
        <v>41800.208333333336</v>
      </c>
      <c r="T497" s="12">
        <f t="shared" si="30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9">
        <f t="shared" si="28"/>
        <v>0.90696409140369971</v>
      </c>
      <c r="G498" s="4" t="s">
        <v>14</v>
      </c>
      <c r="H498">
        <v>54</v>
      </c>
      <c r="I498" s="8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2041</v>
      </c>
      <c r="R498" t="s">
        <v>2049</v>
      </c>
      <c r="S498" s="12">
        <f t="shared" si="31"/>
        <v>42876.208333333328</v>
      </c>
      <c r="T498" s="12">
        <f t="shared" si="30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9">
        <f t="shared" si="28"/>
        <v>34.173469387755098</v>
      </c>
      <c r="G499" s="4" t="s">
        <v>14</v>
      </c>
      <c r="H499">
        <v>120</v>
      </c>
      <c r="I499" s="8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2037</v>
      </c>
      <c r="R499" t="s">
        <v>2046</v>
      </c>
      <c r="S499" s="12">
        <f t="shared" si="31"/>
        <v>42724.25</v>
      </c>
      <c r="T499" s="12">
        <f t="shared" si="30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9">
        <f t="shared" si="28"/>
        <v>23.948810754912099</v>
      </c>
      <c r="G500" s="4" t="s">
        <v>14</v>
      </c>
      <c r="H500">
        <v>579</v>
      </c>
      <c r="I500" s="8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2037</v>
      </c>
      <c r="R500" t="s">
        <v>2038</v>
      </c>
      <c r="S500" s="12">
        <f t="shared" si="31"/>
        <v>42005.25</v>
      </c>
      <c r="T500" s="12">
        <f t="shared" si="30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9">
        <f t="shared" si="28"/>
        <v>48.072649572649574</v>
      </c>
      <c r="G501" s="4" t="s">
        <v>14</v>
      </c>
      <c r="H501">
        <v>2072</v>
      </c>
      <c r="I501" s="8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2041</v>
      </c>
      <c r="R501" t="s">
        <v>2042</v>
      </c>
      <c r="S501" s="12">
        <f t="shared" si="31"/>
        <v>42444.208333333328</v>
      </c>
      <c r="T501" s="12">
        <f t="shared" si="30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9">
        <f t="shared" si="28"/>
        <v>0</v>
      </c>
      <c r="G502" s="4" t="s">
        <v>14</v>
      </c>
      <c r="H502">
        <v>0</v>
      </c>
      <c r="I502" s="8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2039</v>
      </c>
      <c r="R502" t="s">
        <v>2040</v>
      </c>
      <c r="S502" s="12">
        <f t="shared" si="31"/>
        <v>41395.208333333336</v>
      </c>
      <c r="T502" s="12">
        <f t="shared" si="30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9">
        <f t="shared" si="28"/>
        <v>70.145182291666657</v>
      </c>
      <c r="G503" s="4" t="s">
        <v>14</v>
      </c>
      <c r="H503">
        <v>1796</v>
      </c>
      <c r="I503" s="8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2041</v>
      </c>
      <c r="R503" t="s">
        <v>2042</v>
      </c>
      <c r="S503" s="12">
        <f t="shared" si="31"/>
        <v>41345.208333333336</v>
      </c>
      <c r="T503" s="12">
        <f t="shared" si="30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9">
        <f t="shared" si="28"/>
        <v>529.92307692307691</v>
      </c>
      <c r="G504" s="5" t="s">
        <v>20</v>
      </c>
      <c r="H504">
        <v>186</v>
      </c>
      <c r="I504" s="8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2050</v>
      </c>
      <c r="R504" t="s">
        <v>2051</v>
      </c>
      <c r="S504" s="12">
        <f t="shared" si="31"/>
        <v>41117.208333333336</v>
      </c>
      <c r="T504" s="12">
        <f t="shared" si="30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9">
        <f t="shared" si="28"/>
        <v>180.32549019607845</v>
      </c>
      <c r="G505" s="5" t="s">
        <v>20</v>
      </c>
      <c r="H505">
        <v>460</v>
      </c>
      <c r="I505" s="8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2041</v>
      </c>
      <c r="R505" t="s">
        <v>2044</v>
      </c>
      <c r="S505" s="12">
        <f t="shared" si="31"/>
        <v>42186.208333333328</v>
      </c>
      <c r="T505" s="12">
        <f t="shared" si="30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9">
        <f t="shared" si="28"/>
        <v>92.320000000000007</v>
      </c>
      <c r="G506" s="4" t="s">
        <v>14</v>
      </c>
      <c r="H506">
        <v>62</v>
      </c>
      <c r="I506" s="8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2035</v>
      </c>
      <c r="R506" t="s">
        <v>2036</v>
      </c>
      <c r="S506" s="12">
        <f t="shared" si="31"/>
        <v>42142.208333333328</v>
      </c>
      <c r="T506" s="12">
        <f t="shared" si="30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9">
        <f t="shared" si="28"/>
        <v>13.901001112347053</v>
      </c>
      <c r="G507" s="4" t="s">
        <v>14</v>
      </c>
      <c r="H507">
        <v>347</v>
      </c>
      <c r="I507" s="8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2047</v>
      </c>
      <c r="R507" t="s">
        <v>2056</v>
      </c>
      <c r="S507" s="12">
        <f t="shared" si="31"/>
        <v>41341.25</v>
      </c>
      <c r="T507" s="12">
        <f t="shared" si="30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9">
        <f t="shared" si="28"/>
        <v>927.07777777777767</v>
      </c>
      <c r="G508" s="5" t="s">
        <v>20</v>
      </c>
      <c r="H508">
        <v>2528</v>
      </c>
      <c r="I508" s="8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2039</v>
      </c>
      <c r="R508" t="s">
        <v>2040</v>
      </c>
      <c r="S508" s="12">
        <f t="shared" si="31"/>
        <v>43062.25</v>
      </c>
      <c r="T508" s="12">
        <f t="shared" si="30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9">
        <f t="shared" si="28"/>
        <v>39.857142857142861</v>
      </c>
      <c r="G509" s="4" t="s">
        <v>14</v>
      </c>
      <c r="H509">
        <v>19</v>
      </c>
      <c r="I509" s="8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2037</v>
      </c>
      <c r="R509" t="s">
        <v>2038</v>
      </c>
      <c r="S509" s="12">
        <f t="shared" si="31"/>
        <v>41373.208333333336</v>
      </c>
      <c r="T509" s="12">
        <f t="shared" si="30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9">
        <f t="shared" si="28"/>
        <v>112.22929936305732</v>
      </c>
      <c r="G510" s="5" t="s">
        <v>20</v>
      </c>
      <c r="H510">
        <v>3657</v>
      </c>
      <c r="I510" s="8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2039</v>
      </c>
      <c r="R510" t="s">
        <v>2040</v>
      </c>
      <c r="S510" s="12">
        <f t="shared" si="31"/>
        <v>43310.208333333328</v>
      </c>
      <c r="T510" s="12">
        <f t="shared" si="30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9">
        <f t="shared" si="28"/>
        <v>70.925816023738875</v>
      </c>
      <c r="G511" s="4" t="s">
        <v>14</v>
      </c>
      <c r="H511">
        <v>1258</v>
      </c>
      <c r="I511" s="8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2039</v>
      </c>
      <c r="R511" t="s">
        <v>2040</v>
      </c>
      <c r="S511" s="12">
        <f t="shared" si="31"/>
        <v>41034.208333333336</v>
      </c>
      <c r="T511" s="12">
        <f t="shared" si="30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9">
        <f t="shared" si="28"/>
        <v>119.08974358974358</v>
      </c>
      <c r="G512" s="5" t="s">
        <v>20</v>
      </c>
      <c r="H512">
        <v>131</v>
      </c>
      <c r="I512" s="8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2041</v>
      </c>
      <c r="R512" t="s">
        <v>2044</v>
      </c>
      <c r="S512" s="12">
        <f t="shared" si="31"/>
        <v>43251.208333333328</v>
      </c>
      <c r="T512" s="12">
        <f t="shared" si="30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9">
        <f t="shared" si="28"/>
        <v>24.017591339648174</v>
      </c>
      <c r="G513" s="4" t="s">
        <v>14</v>
      </c>
      <c r="H513">
        <v>362</v>
      </c>
      <c r="I513" s="8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2039</v>
      </c>
      <c r="R513" t="s">
        <v>2040</v>
      </c>
      <c r="S513" s="12">
        <f t="shared" si="31"/>
        <v>43671.208333333328</v>
      </c>
      <c r="T513" s="12">
        <f t="shared" si="30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9">
        <f t="shared" si="28"/>
        <v>139.31868131868131</v>
      </c>
      <c r="G514" s="5" t="s">
        <v>20</v>
      </c>
      <c r="H514">
        <v>239</v>
      </c>
      <c r="I514" s="8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2050</v>
      </c>
      <c r="R514" t="s">
        <v>2051</v>
      </c>
      <c r="S514" s="12">
        <f t="shared" si="31"/>
        <v>41825.208333333336</v>
      </c>
      <c r="T514" s="12">
        <f t="shared" si="30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9">
        <f t="shared" ref="F515:F578" si="32">E515/D515*100</f>
        <v>39.277108433734945</v>
      </c>
      <c r="G515" s="7" t="s">
        <v>74</v>
      </c>
      <c r="H515">
        <v>35</v>
      </c>
      <c r="I515" s="8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2041</v>
      </c>
      <c r="R515" t="s">
        <v>2060</v>
      </c>
      <c r="S515" s="12">
        <f t="shared" si="31"/>
        <v>40430.208333333336</v>
      </c>
      <c r="T515" s="12">
        <f t="shared" ref="T515:T578" si="34">(((M515/60)/60)/24)+DATE(1970,1,1)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9">
        <f t="shared" si="32"/>
        <v>22.439077144917089</v>
      </c>
      <c r="G516" s="7" t="s">
        <v>74</v>
      </c>
      <c r="H516">
        <v>528</v>
      </c>
      <c r="I516" s="8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2035</v>
      </c>
      <c r="R516" t="s">
        <v>2036</v>
      </c>
      <c r="S516" s="12">
        <f t="shared" ref="S516:S579" si="35">(((L516/60)/60)/24)+DATE(1970,1,1)</f>
        <v>41614.25</v>
      </c>
      <c r="T516" s="12">
        <f t="shared" si="34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9">
        <f t="shared" si="32"/>
        <v>55.779069767441861</v>
      </c>
      <c r="G517" s="4" t="s">
        <v>14</v>
      </c>
      <c r="H517">
        <v>133</v>
      </c>
      <c r="I517" s="8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2039</v>
      </c>
      <c r="R517" t="s">
        <v>2040</v>
      </c>
      <c r="S517" s="12">
        <f t="shared" si="35"/>
        <v>40900.25</v>
      </c>
      <c r="T517" s="12">
        <f t="shared" si="34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9">
        <f t="shared" si="32"/>
        <v>42.523125996810208</v>
      </c>
      <c r="G518" s="4" t="s">
        <v>14</v>
      </c>
      <c r="H518">
        <v>846</v>
      </c>
      <c r="I518" s="8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2047</v>
      </c>
      <c r="R518" t="s">
        <v>2048</v>
      </c>
      <c r="S518" s="12">
        <f t="shared" si="35"/>
        <v>40396.208333333336</v>
      </c>
      <c r="T518" s="12">
        <f t="shared" si="34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9">
        <f t="shared" si="32"/>
        <v>112.00000000000001</v>
      </c>
      <c r="G519" s="5" t="s">
        <v>20</v>
      </c>
      <c r="H519">
        <v>78</v>
      </c>
      <c r="I519" s="8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2033</v>
      </c>
      <c r="R519" t="s">
        <v>2034</v>
      </c>
      <c r="S519" s="12">
        <f t="shared" si="35"/>
        <v>42860.208333333328</v>
      </c>
      <c r="T519" s="12">
        <f t="shared" si="34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9">
        <f t="shared" si="32"/>
        <v>7.0681818181818183</v>
      </c>
      <c r="G520" s="4" t="s">
        <v>14</v>
      </c>
      <c r="H520">
        <v>10</v>
      </c>
      <c r="I520" s="8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2041</v>
      </c>
      <c r="R520" t="s">
        <v>2049</v>
      </c>
      <c r="S520" s="12">
        <f t="shared" si="35"/>
        <v>43154.25</v>
      </c>
      <c r="T520" s="12">
        <f t="shared" si="34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9">
        <f t="shared" si="32"/>
        <v>101.74563871693867</v>
      </c>
      <c r="G521" s="5" t="s">
        <v>20</v>
      </c>
      <c r="H521">
        <v>1773</v>
      </c>
      <c r="I521" s="8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2035</v>
      </c>
      <c r="R521" t="s">
        <v>2036</v>
      </c>
      <c r="S521" s="12">
        <f t="shared" si="35"/>
        <v>42012.25</v>
      </c>
      <c r="T521" s="12">
        <f t="shared" si="34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9">
        <f t="shared" si="32"/>
        <v>425.75</v>
      </c>
      <c r="G522" s="5" t="s">
        <v>20</v>
      </c>
      <c r="H522">
        <v>32</v>
      </c>
      <c r="I522" s="8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2039</v>
      </c>
      <c r="R522" t="s">
        <v>2040</v>
      </c>
      <c r="S522" s="12">
        <f t="shared" si="35"/>
        <v>43574.208333333328</v>
      </c>
      <c r="T522" s="12">
        <f t="shared" si="34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9">
        <f t="shared" si="32"/>
        <v>145.53947368421052</v>
      </c>
      <c r="G523" s="5" t="s">
        <v>20</v>
      </c>
      <c r="H523">
        <v>369</v>
      </c>
      <c r="I523" s="8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2041</v>
      </c>
      <c r="R523" t="s">
        <v>2044</v>
      </c>
      <c r="S523" s="12">
        <f t="shared" si="35"/>
        <v>42605.208333333328</v>
      </c>
      <c r="T523" s="12">
        <f t="shared" si="34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9">
        <f t="shared" si="32"/>
        <v>32.453465346534657</v>
      </c>
      <c r="G524" s="4" t="s">
        <v>14</v>
      </c>
      <c r="H524">
        <v>191</v>
      </c>
      <c r="I524" s="8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2041</v>
      </c>
      <c r="R524" t="s">
        <v>2052</v>
      </c>
      <c r="S524" s="12">
        <f t="shared" si="35"/>
        <v>41093.208333333336</v>
      </c>
      <c r="T524" s="12">
        <f t="shared" si="34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9">
        <f t="shared" si="32"/>
        <v>700.33333333333326</v>
      </c>
      <c r="G525" s="5" t="s">
        <v>20</v>
      </c>
      <c r="H525">
        <v>89</v>
      </c>
      <c r="I525" s="8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2041</v>
      </c>
      <c r="R525" t="s">
        <v>2052</v>
      </c>
      <c r="S525" s="12">
        <f t="shared" si="35"/>
        <v>40241.25</v>
      </c>
      <c r="T525" s="12">
        <f t="shared" si="34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9">
        <f t="shared" si="32"/>
        <v>83.904860392967933</v>
      </c>
      <c r="G526" s="4" t="s">
        <v>14</v>
      </c>
      <c r="H526">
        <v>1979</v>
      </c>
      <c r="I526" s="8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2039</v>
      </c>
      <c r="R526" t="s">
        <v>2040</v>
      </c>
      <c r="S526" s="12">
        <f t="shared" si="35"/>
        <v>40294.208333333336</v>
      </c>
      <c r="T526" s="12">
        <f t="shared" si="34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9">
        <f t="shared" si="32"/>
        <v>84.19047619047619</v>
      </c>
      <c r="G527" s="4" t="s">
        <v>14</v>
      </c>
      <c r="H527">
        <v>63</v>
      </c>
      <c r="I527" s="8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2037</v>
      </c>
      <c r="R527" t="s">
        <v>2046</v>
      </c>
      <c r="S527" s="12">
        <f t="shared" si="35"/>
        <v>40505.25</v>
      </c>
      <c r="T527" s="12">
        <f t="shared" si="34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9">
        <f t="shared" si="32"/>
        <v>155.95180722891567</v>
      </c>
      <c r="G528" s="5" t="s">
        <v>20</v>
      </c>
      <c r="H528">
        <v>147</v>
      </c>
      <c r="I528" s="8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2039</v>
      </c>
      <c r="R528" t="s">
        <v>2040</v>
      </c>
      <c r="S528" s="12">
        <f t="shared" si="35"/>
        <v>42364.25</v>
      </c>
      <c r="T528" s="12">
        <f t="shared" si="34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9">
        <f t="shared" si="32"/>
        <v>99.619450317124731</v>
      </c>
      <c r="G529" s="4" t="s">
        <v>14</v>
      </c>
      <c r="H529">
        <v>6080</v>
      </c>
      <c r="I529" s="8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2041</v>
      </c>
      <c r="R529" t="s">
        <v>2049</v>
      </c>
      <c r="S529" s="12">
        <f t="shared" si="35"/>
        <v>42405.25</v>
      </c>
      <c r="T529" s="12">
        <f t="shared" si="34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9">
        <f t="shared" si="32"/>
        <v>80.300000000000011</v>
      </c>
      <c r="G530" s="4" t="s">
        <v>14</v>
      </c>
      <c r="H530">
        <v>80</v>
      </c>
      <c r="I530" s="8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2035</v>
      </c>
      <c r="R530" t="s">
        <v>2045</v>
      </c>
      <c r="S530" s="12">
        <f t="shared" si="35"/>
        <v>41601.25</v>
      </c>
      <c r="T530" s="12">
        <f t="shared" si="34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9">
        <f t="shared" si="32"/>
        <v>11.254901960784313</v>
      </c>
      <c r="G531" s="4" t="s">
        <v>14</v>
      </c>
      <c r="H531">
        <v>9</v>
      </c>
      <c r="I531" s="8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2050</v>
      </c>
      <c r="R531" t="s">
        <v>2051</v>
      </c>
      <c r="S531" s="12">
        <f t="shared" si="35"/>
        <v>41769.208333333336</v>
      </c>
      <c r="T531" s="12">
        <f t="shared" si="34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9">
        <f t="shared" si="32"/>
        <v>91.740952380952379</v>
      </c>
      <c r="G532" s="4" t="s">
        <v>14</v>
      </c>
      <c r="H532">
        <v>1784</v>
      </c>
      <c r="I532" s="8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2047</v>
      </c>
      <c r="R532" t="s">
        <v>2053</v>
      </c>
      <c r="S532" s="12">
        <f t="shared" si="35"/>
        <v>40421.208333333336</v>
      </c>
      <c r="T532" s="12">
        <f t="shared" si="34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9">
        <f t="shared" si="32"/>
        <v>95.521156936261391</v>
      </c>
      <c r="G533" s="6" t="s">
        <v>47</v>
      </c>
      <c r="H533">
        <v>3640</v>
      </c>
      <c r="I533" s="8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2050</v>
      </c>
      <c r="R533" t="s">
        <v>2051</v>
      </c>
      <c r="S533" s="12">
        <f t="shared" si="35"/>
        <v>41589.25</v>
      </c>
      <c r="T533" s="12">
        <f t="shared" si="34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9">
        <f t="shared" si="32"/>
        <v>502.87499999999994</v>
      </c>
      <c r="G534" s="5" t="s">
        <v>20</v>
      </c>
      <c r="H534">
        <v>126</v>
      </c>
      <c r="I534" s="8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2039</v>
      </c>
      <c r="R534" t="s">
        <v>2040</v>
      </c>
      <c r="S534" s="12">
        <f t="shared" si="35"/>
        <v>43125.25</v>
      </c>
      <c r="T534" s="12">
        <f t="shared" si="34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9">
        <f t="shared" si="32"/>
        <v>159.24394463667818</v>
      </c>
      <c r="G535" s="5" t="s">
        <v>20</v>
      </c>
      <c r="H535">
        <v>2218</v>
      </c>
      <c r="I535" s="8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2035</v>
      </c>
      <c r="R535" t="s">
        <v>2045</v>
      </c>
      <c r="S535" s="12">
        <f t="shared" si="35"/>
        <v>41479.208333333336</v>
      </c>
      <c r="T535" s="12">
        <f t="shared" si="34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9">
        <f t="shared" si="32"/>
        <v>15.022446689113355</v>
      </c>
      <c r="G536" s="4" t="s">
        <v>14</v>
      </c>
      <c r="H536">
        <v>243</v>
      </c>
      <c r="I536" s="8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2041</v>
      </c>
      <c r="R536" t="s">
        <v>2044</v>
      </c>
      <c r="S536" s="12">
        <f t="shared" si="35"/>
        <v>43329.208333333328</v>
      </c>
      <c r="T536" s="12">
        <f t="shared" si="34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9">
        <f t="shared" si="32"/>
        <v>482.03846153846149</v>
      </c>
      <c r="G537" s="5" t="s">
        <v>20</v>
      </c>
      <c r="H537">
        <v>202</v>
      </c>
      <c r="I537" s="8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2039</v>
      </c>
      <c r="R537" t="s">
        <v>2040</v>
      </c>
      <c r="S537" s="12">
        <f t="shared" si="35"/>
        <v>43259.208333333328</v>
      </c>
      <c r="T537" s="12">
        <f t="shared" si="34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9">
        <f t="shared" si="32"/>
        <v>149.96938775510205</v>
      </c>
      <c r="G538" s="5" t="s">
        <v>20</v>
      </c>
      <c r="H538">
        <v>140</v>
      </c>
      <c r="I538" s="8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2047</v>
      </c>
      <c r="R538" t="s">
        <v>2053</v>
      </c>
      <c r="S538" s="12">
        <f t="shared" si="35"/>
        <v>40414.208333333336</v>
      </c>
      <c r="T538" s="12">
        <f t="shared" si="34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9">
        <f t="shared" si="32"/>
        <v>117.22156398104266</v>
      </c>
      <c r="G539" s="5" t="s">
        <v>20</v>
      </c>
      <c r="H539">
        <v>1052</v>
      </c>
      <c r="I539" s="8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2041</v>
      </c>
      <c r="R539" t="s">
        <v>2042</v>
      </c>
      <c r="S539" s="12">
        <f t="shared" si="35"/>
        <v>43342.208333333328</v>
      </c>
      <c r="T539" s="12">
        <f t="shared" si="34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9">
        <f t="shared" si="32"/>
        <v>37.695968274950431</v>
      </c>
      <c r="G540" s="4" t="s">
        <v>14</v>
      </c>
      <c r="H540">
        <v>1296</v>
      </c>
      <c r="I540" s="8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2050</v>
      </c>
      <c r="R540" t="s">
        <v>2061</v>
      </c>
      <c r="S540" s="12">
        <f t="shared" si="35"/>
        <v>41539.208333333336</v>
      </c>
      <c r="T540" s="12">
        <f t="shared" si="34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9">
        <f t="shared" si="32"/>
        <v>72.653061224489804</v>
      </c>
      <c r="G541" s="4" t="s">
        <v>14</v>
      </c>
      <c r="H541">
        <v>77</v>
      </c>
      <c r="I541" s="8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2033</v>
      </c>
      <c r="R541" t="s">
        <v>2034</v>
      </c>
      <c r="S541" s="12">
        <f t="shared" si="35"/>
        <v>43647.208333333328</v>
      </c>
      <c r="T541" s="12">
        <f t="shared" si="34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9">
        <f t="shared" si="32"/>
        <v>265.98113207547169</v>
      </c>
      <c r="G542" s="5" t="s">
        <v>20</v>
      </c>
      <c r="H542">
        <v>247</v>
      </c>
      <c r="I542" s="8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2054</v>
      </c>
      <c r="R542" t="s">
        <v>2055</v>
      </c>
      <c r="S542" s="12">
        <f t="shared" si="35"/>
        <v>43225.208333333328</v>
      </c>
      <c r="T542" s="12">
        <f t="shared" si="34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9">
        <f t="shared" si="32"/>
        <v>24.205617977528089</v>
      </c>
      <c r="G543" s="4" t="s">
        <v>14</v>
      </c>
      <c r="H543">
        <v>395</v>
      </c>
      <c r="I543" s="8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2050</v>
      </c>
      <c r="R543" t="s">
        <v>2061</v>
      </c>
      <c r="S543" s="12">
        <f t="shared" si="35"/>
        <v>42165.208333333328</v>
      </c>
      <c r="T543" s="12">
        <f t="shared" si="34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9">
        <f t="shared" si="32"/>
        <v>2.5064935064935066</v>
      </c>
      <c r="G544" s="4" t="s">
        <v>14</v>
      </c>
      <c r="H544">
        <v>49</v>
      </c>
      <c r="I544" s="8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2035</v>
      </c>
      <c r="R544" t="s">
        <v>2045</v>
      </c>
      <c r="S544" s="12">
        <f t="shared" si="35"/>
        <v>42391.25</v>
      </c>
      <c r="T544" s="12">
        <f t="shared" si="34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9">
        <f t="shared" si="32"/>
        <v>16.329799764428738</v>
      </c>
      <c r="G545" s="4" t="s">
        <v>14</v>
      </c>
      <c r="H545">
        <v>180</v>
      </c>
      <c r="I545" s="8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2050</v>
      </c>
      <c r="R545" t="s">
        <v>2051</v>
      </c>
      <c r="S545" s="12">
        <f t="shared" si="35"/>
        <v>41528.208333333336</v>
      </c>
      <c r="T545" s="12">
        <f t="shared" si="34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9">
        <f t="shared" si="32"/>
        <v>276.5</v>
      </c>
      <c r="G546" s="5" t="s">
        <v>20</v>
      </c>
      <c r="H546">
        <v>84</v>
      </c>
      <c r="I546" s="8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2035</v>
      </c>
      <c r="R546" t="s">
        <v>2036</v>
      </c>
      <c r="S546" s="12">
        <f t="shared" si="35"/>
        <v>42377.25</v>
      </c>
      <c r="T546" s="12">
        <f t="shared" si="34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9">
        <f t="shared" si="32"/>
        <v>88.803571428571431</v>
      </c>
      <c r="G547" s="4" t="s">
        <v>14</v>
      </c>
      <c r="H547">
        <v>2690</v>
      </c>
      <c r="I547" s="8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2039</v>
      </c>
      <c r="R547" t="s">
        <v>2040</v>
      </c>
      <c r="S547" s="12">
        <f t="shared" si="35"/>
        <v>43824.25</v>
      </c>
      <c r="T547" s="12">
        <f t="shared" si="34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9">
        <f t="shared" si="32"/>
        <v>163.57142857142856</v>
      </c>
      <c r="G548" s="5" t="s">
        <v>20</v>
      </c>
      <c r="H548">
        <v>88</v>
      </c>
      <c r="I548" s="8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2039</v>
      </c>
      <c r="R548" t="s">
        <v>2040</v>
      </c>
      <c r="S548" s="12">
        <f t="shared" si="35"/>
        <v>43360.208333333328</v>
      </c>
      <c r="T548" s="12">
        <f t="shared" si="34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9">
        <f t="shared" si="32"/>
        <v>969</v>
      </c>
      <c r="G549" s="5" t="s">
        <v>20</v>
      </c>
      <c r="H549">
        <v>156</v>
      </c>
      <c r="I549" s="8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2041</v>
      </c>
      <c r="R549" t="s">
        <v>2044</v>
      </c>
      <c r="S549" s="12">
        <f t="shared" si="35"/>
        <v>42029.25</v>
      </c>
      <c r="T549" s="12">
        <f t="shared" si="34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9">
        <f t="shared" si="32"/>
        <v>270.91376701966715</v>
      </c>
      <c r="G550" s="5" t="s">
        <v>20</v>
      </c>
      <c r="H550">
        <v>2985</v>
      </c>
      <c r="I550" s="8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2039</v>
      </c>
      <c r="R550" t="s">
        <v>2040</v>
      </c>
      <c r="S550" s="12">
        <f t="shared" si="35"/>
        <v>42461.208333333328</v>
      </c>
      <c r="T550" s="12">
        <f t="shared" si="34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9">
        <f t="shared" si="32"/>
        <v>284.21355932203392</v>
      </c>
      <c r="G551" s="5" t="s">
        <v>20</v>
      </c>
      <c r="H551">
        <v>762</v>
      </c>
      <c r="I551" s="8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2037</v>
      </c>
      <c r="R551" t="s">
        <v>2046</v>
      </c>
      <c r="S551" s="12">
        <f t="shared" si="35"/>
        <v>41422.208333333336</v>
      </c>
      <c r="T551" s="12">
        <f t="shared" si="34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9">
        <f t="shared" si="32"/>
        <v>4</v>
      </c>
      <c r="G552" s="7" t="s">
        <v>74</v>
      </c>
      <c r="H552">
        <v>1</v>
      </c>
      <c r="I552" s="8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2035</v>
      </c>
      <c r="R552" t="s">
        <v>2045</v>
      </c>
      <c r="S552" s="12">
        <f t="shared" si="35"/>
        <v>40968.25</v>
      </c>
      <c r="T552" s="12">
        <f t="shared" si="34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9">
        <f t="shared" si="32"/>
        <v>58.6329816768462</v>
      </c>
      <c r="G553" s="4" t="s">
        <v>14</v>
      </c>
      <c r="H553">
        <v>2779</v>
      </c>
      <c r="I553" s="8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2037</v>
      </c>
      <c r="R553" t="s">
        <v>2038</v>
      </c>
      <c r="S553" s="12">
        <f t="shared" si="35"/>
        <v>41993.25</v>
      </c>
      <c r="T553" s="12">
        <f t="shared" si="34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9">
        <f t="shared" si="32"/>
        <v>98.51111111111112</v>
      </c>
      <c r="G554" s="4" t="s">
        <v>14</v>
      </c>
      <c r="H554">
        <v>92</v>
      </c>
      <c r="I554" s="8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2039</v>
      </c>
      <c r="R554" t="s">
        <v>2040</v>
      </c>
      <c r="S554" s="12">
        <f t="shared" si="35"/>
        <v>42700.25</v>
      </c>
      <c r="T554" s="12">
        <f t="shared" si="34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9">
        <f t="shared" si="32"/>
        <v>43.975381008206334</v>
      </c>
      <c r="G555" s="4" t="s">
        <v>14</v>
      </c>
      <c r="H555">
        <v>1028</v>
      </c>
      <c r="I555" s="8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2035</v>
      </c>
      <c r="R555" t="s">
        <v>2036</v>
      </c>
      <c r="S555" s="12">
        <f t="shared" si="35"/>
        <v>40545.25</v>
      </c>
      <c r="T555" s="12">
        <f t="shared" si="34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9">
        <f t="shared" si="32"/>
        <v>151.66315789473683</v>
      </c>
      <c r="G556" s="5" t="s">
        <v>20</v>
      </c>
      <c r="H556">
        <v>554</v>
      </c>
      <c r="I556" s="8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2035</v>
      </c>
      <c r="R556" t="s">
        <v>2045</v>
      </c>
      <c r="S556" s="12">
        <f t="shared" si="35"/>
        <v>42723.25</v>
      </c>
      <c r="T556" s="12">
        <f t="shared" si="34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9">
        <f t="shared" si="32"/>
        <v>223.63492063492063</v>
      </c>
      <c r="G557" s="5" t="s">
        <v>20</v>
      </c>
      <c r="H557">
        <v>135</v>
      </c>
      <c r="I557" s="8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2035</v>
      </c>
      <c r="R557" t="s">
        <v>2036</v>
      </c>
      <c r="S557" s="12">
        <f t="shared" si="35"/>
        <v>41731.208333333336</v>
      </c>
      <c r="T557" s="12">
        <f t="shared" si="34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9">
        <f t="shared" si="32"/>
        <v>239.75</v>
      </c>
      <c r="G558" s="5" t="s">
        <v>20</v>
      </c>
      <c r="H558">
        <v>122</v>
      </c>
      <c r="I558" s="8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2047</v>
      </c>
      <c r="R558" t="s">
        <v>2059</v>
      </c>
      <c r="S558" s="12">
        <f t="shared" si="35"/>
        <v>40792.208333333336</v>
      </c>
      <c r="T558" s="12">
        <f t="shared" si="34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9">
        <f t="shared" si="32"/>
        <v>199.33333333333334</v>
      </c>
      <c r="G559" s="5" t="s">
        <v>20</v>
      </c>
      <c r="H559">
        <v>221</v>
      </c>
      <c r="I559" s="8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2041</v>
      </c>
      <c r="R559" t="s">
        <v>2063</v>
      </c>
      <c r="S559" s="12">
        <f t="shared" si="35"/>
        <v>42279.208333333328</v>
      </c>
      <c r="T559" s="12">
        <f t="shared" si="34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9">
        <f t="shared" si="32"/>
        <v>137.34482758620689</v>
      </c>
      <c r="G560" s="5" t="s">
        <v>20</v>
      </c>
      <c r="H560">
        <v>126</v>
      </c>
      <c r="I560" s="8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2039</v>
      </c>
      <c r="R560" t="s">
        <v>2040</v>
      </c>
      <c r="S560" s="12">
        <f t="shared" si="35"/>
        <v>42424.25</v>
      </c>
      <c r="T560" s="12">
        <f t="shared" si="34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9">
        <f t="shared" si="32"/>
        <v>100.9696106362773</v>
      </c>
      <c r="G561" s="5" t="s">
        <v>20</v>
      </c>
      <c r="H561">
        <v>1022</v>
      </c>
      <c r="I561" s="8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2039</v>
      </c>
      <c r="R561" t="s">
        <v>2040</v>
      </c>
      <c r="S561" s="12">
        <f t="shared" si="35"/>
        <v>42584.208333333328</v>
      </c>
      <c r="T561" s="12">
        <f t="shared" si="34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9">
        <f t="shared" si="32"/>
        <v>794.16</v>
      </c>
      <c r="G562" s="5" t="s">
        <v>20</v>
      </c>
      <c r="H562">
        <v>3177</v>
      </c>
      <c r="I562" s="8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2041</v>
      </c>
      <c r="R562" t="s">
        <v>2049</v>
      </c>
      <c r="S562" s="12">
        <f t="shared" si="35"/>
        <v>40865.25</v>
      </c>
      <c r="T562" s="12">
        <f t="shared" si="34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9">
        <f t="shared" si="32"/>
        <v>369.7</v>
      </c>
      <c r="G563" s="5" t="s">
        <v>20</v>
      </c>
      <c r="H563">
        <v>198</v>
      </c>
      <c r="I563" s="8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2039</v>
      </c>
      <c r="R563" t="s">
        <v>2040</v>
      </c>
      <c r="S563" s="12">
        <f t="shared" si="35"/>
        <v>40833.208333333336</v>
      </c>
      <c r="T563" s="12">
        <f t="shared" si="34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9">
        <f t="shared" si="32"/>
        <v>12.818181818181817</v>
      </c>
      <c r="G564" s="4" t="s">
        <v>14</v>
      </c>
      <c r="H564">
        <v>26</v>
      </c>
      <c r="I564" s="8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2035</v>
      </c>
      <c r="R564" t="s">
        <v>2036</v>
      </c>
      <c r="S564" s="12">
        <f t="shared" si="35"/>
        <v>43536.208333333328</v>
      </c>
      <c r="T564" s="12">
        <f t="shared" si="34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9">
        <f t="shared" si="32"/>
        <v>138.02702702702703</v>
      </c>
      <c r="G565" s="5" t="s">
        <v>20</v>
      </c>
      <c r="H565">
        <v>85</v>
      </c>
      <c r="I565" s="8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2041</v>
      </c>
      <c r="R565" t="s">
        <v>2042</v>
      </c>
      <c r="S565" s="12">
        <f t="shared" si="35"/>
        <v>43417.25</v>
      </c>
      <c r="T565" s="12">
        <f t="shared" si="34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9">
        <f t="shared" si="32"/>
        <v>83.813278008298752</v>
      </c>
      <c r="G566" s="4" t="s">
        <v>14</v>
      </c>
      <c r="H566">
        <v>1790</v>
      </c>
      <c r="I566" s="8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2039</v>
      </c>
      <c r="R566" t="s">
        <v>2040</v>
      </c>
      <c r="S566" s="12">
        <f t="shared" si="35"/>
        <v>42078.208333333328</v>
      </c>
      <c r="T566" s="12">
        <f t="shared" si="34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9">
        <f t="shared" si="32"/>
        <v>204.60063224446787</v>
      </c>
      <c r="G567" s="5" t="s">
        <v>20</v>
      </c>
      <c r="H567">
        <v>3596</v>
      </c>
      <c r="I567" s="8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2039</v>
      </c>
      <c r="R567" t="s">
        <v>2040</v>
      </c>
      <c r="S567" s="12">
        <f t="shared" si="35"/>
        <v>40862.25</v>
      </c>
      <c r="T567" s="12">
        <f t="shared" si="34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9">
        <f t="shared" si="32"/>
        <v>44.344086021505376</v>
      </c>
      <c r="G568" s="4" t="s">
        <v>14</v>
      </c>
      <c r="H568">
        <v>37</v>
      </c>
      <c r="I568" s="8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2035</v>
      </c>
      <c r="R568" t="s">
        <v>2043</v>
      </c>
      <c r="S568" s="12">
        <f t="shared" si="35"/>
        <v>42424.25</v>
      </c>
      <c r="T568" s="12">
        <f t="shared" si="34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9">
        <f t="shared" si="32"/>
        <v>218.60294117647058</v>
      </c>
      <c r="G569" s="5" t="s">
        <v>20</v>
      </c>
      <c r="H569">
        <v>244</v>
      </c>
      <c r="I569" s="8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2035</v>
      </c>
      <c r="R569" t="s">
        <v>2036</v>
      </c>
      <c r="S569" s="12">
        <f t="shared" si="35"/>
        <v>41830.208333333336</v>
      </c>
      <c r="T569" s="12">
        <f t="shared" si="34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9">
        <f t="shared" si="32"/>
        <v>186.03314917127071</v>
      </c>
      <c r="G570" s="5" t="s">
        <v>20</v>
      </c>
      <c r="H570">
        <v>5180</v>
      </c>
      <c r="I570" s="8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2039</v>
      </c>
      <c r="R570" t="s">
        <v>2040</v>
      </c>
      <c r="S570" s="12">
        <f t="shared" si="35"/>
        <v>40374.208333333336</v>
      </c>
      <c r="T570" s="12">
        <f t="shared" si="34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9">
        <f t="shared" si="32"/>
        <v>237.33830845771143</v>
      </c>
      <c r="G571" s="5" t="s">
        <v>20</v>
      </c>
      <c r="H571">
        <v>589</v>
      </c>
      <c r="I571" s="8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2041</v>
      </c>
      <c r="R571" t="s">
        <v>2049</v>
      </c>
      <c r="S571" s="12">
        <f t="shared" si="35"/>
        <v>40554.25</v>
      </c>
      <c r="T571" s="12">
        <f t="shared" si="34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9">
        <f t="shared" si="32"/>
        <v>305.65384615384613</v>
      </c>
      <c r="G572" s="5" t="s">
        <v>20</v>
      </c>
      <c r="H572">
        <v>2725</v>
      </c>
      <c r="I572" s="8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2035</v>
      </c>
      <c r="R572" t="s">
        <v>2036</v>
      </c>
      <c r="S572" s="12">
        <f t="shared" si="35"/>
        <v>41993.25</v>
      </c>
      <c r="T572" s="12">
        <f t="shared" si="34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9">
        <f t="shared" si="32"/>
        <v>94.142857142857139</v>
      </c>
      <c r="G573" s="4" t="s">
        <v>14</v>
      </c>
      <c r="H573">
        <v>35</v>
      </c>
      <c r="I573" s="8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2041</v>
      </c>
      <c r="R573" t="s">
        <v>2052</v>
      </c>
      <c r="S573" s="12">
        <f t="shared" si="35"/>
        <v>42174.208333333328</v>
      </c>
      <c r="T573" s="12">
        <f t="shared" si="34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9">
        <f t="shared" si="32"/>
        <v>54.400000000000006</v>
      </c>
      <c r="G574" s="7" t="s">
        <v>74</v>
      </c>
      <c r="H574">
        <v>94</v>
      </c>
      <c r="I574" s="8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2035</v>
      </c>
      <c r="R574" t="s">
        <v>2036</v>
      </c>
      <c r="S574" s="12">
        <f t="shared" si="35"/>
        <v>42275.208333333328</v>
      </c>
      <c r="T574" s="12">
        <f t="shared" si="34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9">
        <f t="shared" si="32"/>
        <v>111.88059701492537</v>
      </c>
      <c r="G575" s="5" t="s">
        <v>20</v>
      </c>
      <c r="H575">
        <v>300</v>
      </c>
      <c r="I575" s="8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2064</v>
      </c>
      <c r="R575" t="s">
        <v>2065</v>
      </c>
      <c r="S575" s="12">
        <f t="shared" si="35"/>
        <v>41761.208333333336</v>
      </c>
      <c r="T575" s="12">
        <f t="shared" si="34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9">
        <f t="shared" si="32"/>
        <v>369.14814814814815</v>
      </c>
      <c r="G576" s="5" t="s">
        <v>20</v>
      </c>
      <c r="H576">
        <v>144</v>
      </c>
      <c r="I576" s="8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2033</v>
      </c>
      <c r="R576" t="s">
        <v>2034</v>
      </c>
      <c r="S576" s="12">
        <f t="shared" si="35"/>
        <v>43806.25</v>
      </c>
      <c r="T576" s="12">
        <f t="shared" si="34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9">
        <f t="shared" si="32"/>
        <v>62.930372148859547</v>
      </c>
      <c r="G577" s="4" t="s">
        <v>14</v>
      </c>
      <c r="H577">
        <v>558</v>
      </c>
      <c r="I577" s="8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2039</v>
      </c>
      <c r="R577" t="s">
        <v>2040</v>
      </c>
      <c r="S577" s="12">
        <f t="shared" si="35"/>
        <v>41779.208333333336</v>
      </c>
      <c r="T577" s="12">
        <f t="shared" si="34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9">
        <f t="shared" si="32"/>
        <v>64.927835051546396</v>
      </c>
      <c r="G578" s="4" t="s">
        <v>14</v>
      </c>
      <c r="H578">
        <v>64</v>
      </c>
      <c r="I578" s="8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2039</v>
      </c>
      <c r="R578" t="s">
        <v>2040</v>
      </c>
      <c r="S578" s="12">
        <f t="shared" si="35"/>
        <v>43040.208333333328</v>
      </c>
      <c r="T578" s="12">
        <f t="shared" si="34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9">
        <f t="shared" ref="F579:F642" si="36">E579/D579*100</f>
        <v>18.853658536585368</v>
      </c>
      <c r="G579" s="7" t="s">
        <v>74</v>
      </c>
      <c r="H579">
        <v>37</v>
      </c>
      <c r="I579" s="8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2035</v>
      </c>
      <c r="R579" t="s">
        <v>2058</v>
      </c>
      <c r="S579" s="12">
        <f t="shared" si="35"/>
        <v>40613.25</v>
      </c>
      <c r="T579" s="12">
        <f t="shared" ref="T579:T642" si="38">(((M579/60)/60)/24)+DATE(1970,1,1)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9">
        <f t="shared" si="36"/>
        <v>16.754404145077721</v>
      </c>
      <c r="G580" s="4" t="s">
        <v>14</v>
      </c>
      <c r="H580">
        <v>245</v>
      </c>
      <c r="I580" s="8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2041</v>
      </c>
      <c r="R580" t="s">
        <v>2063</v>
      </c>
      <c r="S580" s="12">
        <f t="shared" ref="S580:S643" si="39">(((L580/60)/60)/24)+DATE(1970,1,1)</f>
        <v>40878.25</v>
      </c>
      <c r="T580" s="12">
        <f t="shared" si="38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9">
        <f t="shared" si="36"/>
        <v>101.11290322580646</v>
      </c>
      <c r="G581" s="5" t="s">
        <v>20</v>
      </c>
      <c r="H581">
        <v>87</v>
      </c>
      <c r="I581" s="8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2035</v>
      </c>
      <c r="R581" t="s">
        <v>2058</v>
      </c>
      <c r="S581" s="12">
        <f t="shared" si="39"/>
        <v>40762.208333333336</v>
      </c>
      <c r="T581" s="12">
        <f t="shared" si="38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9">
        <f t="shared" si="36"/>
        <v>341.5022831050228</v>
      </c>
      <c r="G582" s="5" t="s">
        <v>20</v>
      </c>
      <c r="H582">
        <v>3116</v>
      </c>
      <c r="I582" s="8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2039</v>
      </c>
      <c r="R582" t="s">
        <v>2040</v>
      </c>
      <c r="S582" s="12">
        <f t="shared" si="39"/>
        <v>41696.25</v>
      </c>
      <c r="T582" s="12">
        <f t="shared" si="38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9">
        <f t="shared" si="36"/>
        <v>64.016666666666666</v>
      </c>
      <c r="G583" s="4" t="s">
        <v>14</v>
      </c>
      <c r="H583">
        <v>71</v>
      </c>
      <c r="I583" s="8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2037</v>
      </c>
      <c r="R583" t="s">
        <v>2038</v>
      </c>
      <c r="S583" s="12">
        <f t="shared" si="39"/>
        <v>40662.208333333336</v>
      </c>
      <c r="T583" s="12">
        <f t="shared" si="38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9">
        <f t="shared" si="36"/>
        <v>52.080459770114942</v>
      </c>
      <c r="G584" s="4" t="s">
        <v>14</v>
      </c>
      <c r="H584">
        <v>42</v>
      </c>
      <c r="I584" s="8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2050</v>
      </c>
      <c r="R584" t="s">
        <v>2051</v>
      </c>
      <c r="S584" s="12">
        <f t="shared" si="39"/>
        <v>42165.208333333328</v>
      </c>
      <c r="T584" s="12">
        <f t="shared" si="38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9">
        <f t="shared" si="36"/>
        <v>322.40211640211641</v>
      </c>
      <c r="G585" s="5" t="s">
        <v>20</v>
      </c>
      <c r="H585">
        <v>909</v>
      </c>
      <c r="I585" s="8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2041</v>
      </c>
      <c r="R585" t="s">
        <v>2042</v>
      </c>
      <c r="S585" s="12">
        <f t="shared" si="39"/>
        <v>40959.25</v>
      </c>
      <c r="T585" s="12">
        <f t="shared" si="38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9">
        <f t="shared" si="36"/>
        <v>119.50810185185186</v>
      </c>
      <c r="G586" s="5" t="s">
        <v>20</v>
      </c>
      <c r="H586">
        <v>1613</v>
      </c>
      <c r="I586" s="8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2037</v>
      </c>
      <c r="R586" t="s">
        <v>2038</v>
      </c>
      <c r="S586" s="12">
        <f t="shared" si="39"/>
        <v>41024.208333333336</v>
      </c>
      <c r="T586" s="12">
        <f t="shared" si="38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9">
        <f t="shared" si="36"/>
        <v>146.79775280898878</v>
      </c>
      <c r="G587" s="5" t="s">
        <v>20</v>
      </c>
      <c r="H587">
        <v>136</v>
      </c>
      <c r="I587" s="8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2047</v>
      </c>
      <c r="R587" t="s">
        <v>2059</v>
      </c>
      <c r="S587" s="12">
        <f t="shared" si="39"/>
        <v>40255.208333333336</v>
      </c>
      <c r="T587" s="12">
        <f t="shared" si="38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9">
        <f t="shared" si="36"/>
        <v>950.57142857142856</v>
      </c>
      <c r="G588" s="5" t="s">
        <v>20</v>
      </c>
      <c r="H588">
        <v>130</v>
      </c>
      <c r="I588" s="8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2035</v>
      </c>
      <c r="R588" t="s">
        <v>2036</v>
      </c>
      <c r="S588" s="12">
        <f t="shared" si="39"/>
        <v>40499.25</v>
      </c>
      <c r="T588" s="12">
        <f t="shared" si="38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9">
        <f t="shared" si="36"/>
        <v>72.893617021276597</v>
      </c>
      <c r="G589" s="4" t="s">
        <v>14</v>
      </c>
      <c r="H589">
        <v>156</v>
      </c>
      <c r="I589" s="8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2033</v>
      </c>
      <c r="R589" t="s">
        <v>2034</v>
      </c>
      <c r="S589" s="12">
        <f t="shared" si="39"/>
        <v>43484.25</v>
      </c>
      <c r="T589" s="12">
        <f t="shared" si="38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9">
        <f t="shared" si="36"/>
        <v>79.008248730964468</v>
      </c>
      <c r="G590" s="4" t="s">
        <v>14</v>
      </c>
      <c r="H590">
        <v>1368</v>
      </c>
      <c r="I590" s="8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2039</v>
      </c>
      <c r="R590" t="s">
        <v>2040</v>
      </c>
      <c r="S590" s="12">
        <f t="shared" si="39"/>
        <v>40262.208333333336</v>
      </c>
      <c r="T590" s="12">
        <f t="shared" si="38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9">
        <f t="shared" si="36"/>
        <v>64.721518987341781</v>
      </c>
      <c r="G591" s="4" t="s">
        <v>14</v>
      </c>
      <c r="H591">
        <v>102</v>
      </c>
      <c r="I591" s="8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2041</v>
      </c>
      <c r="R591" t="s">
        <v>2042</v>
      </c>
      <c r="S591" s="12">
        <f t="shared" si="39"/>
        <v>42190.208333333328</v>
      </c>
      <c r="T591" s="12">
        <f t="shared" si="38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9">
        <f t="shared" si="36"/>
        <v>82.028169014084511</v>
      </c>
      <c r="G592" s="4" t="s">
        <v>14</v>
      </c>
      <c r="H592">
        <v>86</v>
      </c>
      <c r="I592" s="8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2047</v>
      </c>
      <c r="R592" t="s">
        <v>2056</v>
      </c>
      <c r="S592" s="12">
        <f t="shared" si="39"/>
        <v>41994.25</v>
      </c>
      <c r="T592" s="12">
        <f t="shared" si="38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9">
        <f t="shared" si="36"/>
        <v>1037.6666666666667</v>
      </c>
      <c r="G593" s="5" t="s">
        <v>20</v>
      </c>
      <c r="H593">
        <v>102</v>
      </c>
      <c r="I593" s="8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2050</v>
      </c>
      <c r="R593" t="s">
        <v>2051</v>
      </c>
      <c r="S593" s="12">
        <f t="shared" si="39"/>
        <v>40373.208333333336</v>
      </c>
      <c r="T593" s="12">
        <f t="shared" si="38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9">
        <f t="shared" si="36"/>
        <v>12.910076530612244</v>
      </c>
      <c r="G594" s="4" t="s">
        <v>14</v>
      </c>
      <c r="H594">
        <v>253</v>
      </c>
      <c r="I594" s="8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2039</v>
      </c>
      <c r="R594" t="s">
        <v>2040</v>
      </c>
      <c r="S594" s="12">
        <f t="shared" si="39"/>
        <v>41789.208333333336</v>
      </c>
      <c r="T594" s="12">
        <f t="shared" si="38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9">
        <f t="shared" si="36"/>
        <v>154.84210526315789</v>
      </c>
      <c r="G595" s="5" t="s">
        <v>20</v>
      </c>
      <c r="H595">
        <v>4006</v>
      </c>
      <c r="I595" s="8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2041</v>
      </c>
      <c r="R595" t="s">
        <v>2049</v>
      </c>
      <c r="S595" s="12">
        <f t="shared" si="39"/>
        <v>41724.208333333336</v>
      </c>
      <c r="T595" s="12">
        <f t="shared" si="38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9">
        <f t="shared" si="36"/>
        <v>7.0991735537190088</v>
      </c>
      <c r="G596" s="4" t="s">
        <v>14</v>
      </c>
      <c r="H596">
        <v>157</v>
      </c>
      <c r="I596" s="8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2039</v>
      </c>
      <c r="R596" t="s">
        <v>2040</v>
      </c>
      <c r="S596" s="12">
        <f t="shared" si="39"/>
        <v>42548.208333333328</v>
      </c>
      <c r="T596" s="12">
        <f t="shared" si="38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9">
        <f t="shared" si="36"/>
        <v>208.52773826458036</v>
      </c>
      <c r="G597" s="5" t="s">
        <v>20</v>
      </c>
      <c r="H597">
        <v>1629</v>
      </c>
      <c r="I597" s="8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2039</v>
      </c>
      <c r="R597" t="s">
        <v>2040</v>
      </c>
      <c r="S597" s="12">
        <f t="shared" si="39"/>
        <v>40253.208333333336</v>
      </c>
      <c r="T597" s="12">
        <f t="shared" si="38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9">
        <f t="shared" si="36"/>
        <v>99.683544303797461</v>
      </c>
      <c r="G598" s="4" t="s">
        <v>14</v>
      </c>
      <c r="H598">
        <v>183</v>
      </c>
      <c r="I598" s="8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2041</v>
      </c>
      <c r="R598" t="s">
        <v>2044</v>
      </c>
      <c r="S598" s="12">
        <f t="shared" si="39"/>
        <v>42434.25</v>
      </c>
      <c r="T598" s="12">
        <f t="shared" si="38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9">
        <f t="shared" si="36"/>
        <v>201.59756097560978</v>
      </c>
      <c r="G599" s="5" t="s">
        <v>20</v>
      </c>
      <c r="H599">
        <v>2188</v>
      </c>
      <c r="I599" s="8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2039</v>
      </c>
      <c r="R599" t="s">
        <v>2040</v>
      </c>
      <c r="S599" s="12">
        <f t="shared" si="39"/>
        <v>43786.25</v>
      </c>
      <c r="T599" s="12">
        <f t="shared" si="38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9">
        <f t="shared" si="36"/>
        <v>162.09032258064516</v>
      </c>
      <c r="G600" s="5" t="s">
        <v>20</v>
      </c>
      <c r="H600">
        <v>2409</v>
      </c>
      <c r="I600" s="8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2035</v>
      </c>
      <c r="R600" t="s">
        <v>2036</v>
      </c>
      <c r="S600" s="12">
        <f t="shared" si="39"/>
        <v>40344.208333333336</v>
      </c>
      <c r="T600" s="12">
        <f t="shared" si="38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9">
        <f t="shared" si="36"/>
        <v>3.6436208125445471</v>
      </c>
      <c r="G601" s="4" t="s">
        <v>14</v>
      </c>
      <c r="H601">
        <v>82</v>
      </c>
      <c r="I601" s="8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2041</v>
      </c>
      <c r="R601" t="s">
        <v>2042</v>
      </c>
      <c r="S601" s="12">
        <f t="shared" si="39"/>
        <v>42047.25</v>
      </c>
      <c r="T601" s="12">
        <f t="shared" si="38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9">
        <f t="shared" si="36"/>
        <v>5</v>
      </c>
      <c r="G602" s="4" t="s">
        <v>14</v>
      </c>
      <c r="H602">
        <v>1</v>
      </c>
      <c r="I602" s="8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2033</v>
      </c>
      <c r="R602" t="s">
        <v>2034</v>
      </c>
      <c r="S602" s="12">
        <f t="shared" si="39"/>
        <v>41485.208333333336</v>
      </c>
      <c r="T602" s="12">
        <f t="shared" si="38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9">
        <f t="shared" si="36"/>
        <v>206.63492063492063</v>
      </c>
      <c r="G603" s="5" t="s">
        <v>20</v>
      </c>
      <c r="H603">
        <v>194</v>
      </c>
      <c r="I603" s="8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2037</v>
      </c>
      <c r="R603" t="s">
        <v>2046</v>
      </c>
      <c r="S603" s="12">
        <f t="shared" si="39"/>
        <v>41789.208333333336</v>
      </c>
      <c r="T603" s="12">
        <f t="shared" si="38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9">
        <f t="shared" si="36"/>
        <v>128.23628691983123</v>
      </c>
      <c r="G604" s="5" t="s">
        <v>20</v>
      </c>
      <c r="H604">
        <v>1140</v>
      </c>
      <c r="I604" s="8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2039</v>
      </c>
      <c r="R604" t="s">
        <v>2040</v>
      </c>
      <c r="S604" s="12">
        <f t="shared" si="39"/>
        <v>42160.208333333328</v>
      </c>
      <c r="T604" s="12">
        <f t="shared" si="38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9">
        <f t="shared" si="36"/>
        <v>119.66037735849055</v>
      </c>
      <c r="G605" s="5" t="s">
        <v>20</v>
      </c>
      <c r="H605">
        <v>102</v>
      </c>
      <c r="I605" s="8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2039</v>
      </c>
      <c r="R605" t="s">
        <v>2040</v>
      </c>
      <c r="S605" s="12">
        <f t="shared" si="39"/>
        <v>43573.208333333328</v>
      </c>
      <c r="T605" s="12">
        <f t="shared" si="38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9">
        <f t="shared" si="36"/>
        <v>170.73055242390078</v>
      </c>
      <c r="G606" s="5" t="s">
        <v>20</v>
      </c>
      <c r="H606">
        <v>2857</v>
      </c>
      <c r="I606" s="8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2039</v>
      </c>
      <c r="R606" t="s">
        <v>2040</v>
      </c>
      <c r="S606" s="12">
        <f t="shared" si="39"/>
        <v>40565.25</v>
      </c>
      <c r="T606" s="12">
        <f t="shared" si="38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9">
        <f t="shared" si="36"/>
        <v>187.21212121212122</v>
      </c>
      <c r="G607" s="5" t="s">
        <v>20</v>
      </c>
      <c r="H607">
        <v>107</v>
      </c>
      <c r="I607" s="8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2047</v>
      </c>
      <c r="R607" t="s">
        <v>2048</v>
      </c>
      <c r="S607" s="12">
        <f t="shared" si="39"/>
        <v>42280.208333333328</v>
      </c>
      <c r="T607" s="12">
        <f t="shared" si="38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9">
        <f t="shared" si="36"/>
        <v>188.38235294117646</v>
      </c>
      <c r="G608" s="5" t="s">
        <v>20</v>
      </c>
      <c r="H608">
        <v>160</v>
      </c>
      <c r="I608" s="8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2035</v>
      </c>
      <c r="R608" t="s">
        <v>2036</v>
      </c>
      <c r="S608" s="12">
        <f t="shared" si="39"/>
        <v>42436.25</v>
      </c>
      <c r="T608" s="12">
        <f t="shared" si="38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9">
        <f t="shared" si="36"/>
        <v>131.29869186046511</v>
      </c>
      <c r="G609" s="5" t="s">
        <v>20</v>
      </c>
      <c r="H609">
        <v>2230</v>
      </c>
      <c r="I609" s="8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2033</v>
      </c>
      <c r="R609" t="s">
        <v>2034</v>
      </c>
      <c r="S609" s="12">
        <f t="shared" si="39"/>
        <v>41721.208333333336</v>
      </c>
      <c r="T609" s="12">
        <f t="shared" si="38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9">
        <f t="shared" si="36"/>
        <v>283.97435897435901</v>
      </c>
      <c r="G610" s="5" t="s">
        <v>20</v>
      </c>
      <c r="H610">
        <v>316</v>
      </c>
      <c r="I610" s="8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2035</v>
      </c>
      <c r="R610" t="s">
        <v>2058</v>
      </c>
      <c r="S610" s="12">
        <f t="shared" si="39"/>
        <v>43530.25</v>
      </c>
      <c r="T610" s="12">
        <f t="shared" si="38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9">
        <f t="shared" si="36"/>
        <v>120.41999999999999</v>
      </c>
      <c r="G611" s="5" t="s">
        <v>20</v>
      </c>
      <c r="H611">
        <v>117</v>
      </c>
      <c r="I611" s="8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2041</v>
      </c>
      <c r="R611" t="s">
        <v>2063</v>
      </c>
      <c r="S611" s="12">
        <f t="shared" si="39"/>
        <v>43481.25</v>
      </c>
      <c r="T611" s="12">
        <f t="shared" si="38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9">
        <f t="shared" si="36"/>
        <v>419.0560747663551</v>
      </c>
      <c r="G612" s="5" t="s">
        <v>20</v>
      </c>
      <c r="H612">
        <v>6406</v>
      </c>
      <c r="I612" s="8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2039</v>
      </c>
      <c r="R612" t="s">
        <v>2040</v>
      </c>
      <c r="S612" s="12">
        <f t="shared" si="39"/>
        <v>41259.25</v>
      </c>
      <c r="T612" s="12">
        <f t="shared" si="38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9">
        <f t="shared" si="36"/>
        <v>13.853658536585368</v>
      </c>
      <c r="G613" s="7" t="s">
        <v>74</v>
      </c>
      <c r="H613">
        <v>15</v>
      </c>
      <c r="I613" s="8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2039</v>
      </c>
      <c r="R613" t="s">
        <v>2040</v>
      </c>
      <c r="S613" s="12">
        <f t="shared" si="39"/>
        <v>41480.208333333336</v>
      </c>
      <c r="T613" s="12">
        <f t="shared" si="38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9">
        <f t="shared" si="36"/>
        <v>139.43548387096774</v>
      </c>
      <c r="G614" s="5" t="s">
        <v>20</v>
      </c>
      <c r="H614">
        <v>192</v>
      </c>
      <c r="I614" s="8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2035</v>
      </c>
      <c r="R614" t="s">
        <v>2043</v>
      </c>
      <c r="S614" s="12">
        <f t="shared" si="39"/>
        <v>40474.208333333336</v>
      </c>
      <c r="T614" s="12">
        <f t="shared" si="38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9">
        <f t="shared" si="36"/>
        <v>174</v>
      </c>
      <c r="G615" s="5" t="s">
        <v>20</v>
      </c>
      <c r="H615">
        <v>26</v>
      </c>
      <c r="I615" s="8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2039</v>
      </c>
      <c r="R615" t="s">
        <v>2040</v>
      </c>
      <c r="S615" s="12">
        <f t="shared" si="39"/>
        <v>42973.208333333328</v>
      </c>
      <c r="T615" s="12">
        <f t="shared" si="38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9">
        <f t="shared" si="36"/>
        <v>155.49056603773585</v>
      </c>
      <c r="G616" s="5" t="s">
        <v>20</v>
      </c>
      <c r="H616">
        <v>723</v>
      </c>
      <c r="I616" s="8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2039</v>
      </c>
      <c r="R616" t="s">
        <v>2040</v>
      </c>
      <c r="S616" s="12">
        <f t="shared" si="39"/>
        <v>42746.25</v>
      </c>
      <c r="T616" s="12">
        <f t="shared" si="38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9">
        <f t="shared" si="36"/>
        <v>170.44705882352943</v>
      </c>
      <c r="G617" s="5" t="s">
        <v>20</v>
      </c>
      <c r="H617">
        <v>170</v>
      </c>
      <c r="I617" s="8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2039</v>
      </c>
      <c r="R617" t="s">
        <v>2040</v>
      </c>
      <c r="S617" s="12">
        <f t="shared" si="39"/>
        <v>42489.208333333328</v>
      </c>
      <c r="T617" s="12">
        <f t="shared" si="38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9">
        <f t="shared" si="36"/>
        <v>189.515625</v>
      </c>
      <c r="G618" s="5" t="s">
        <v>20</v>
      </c>
      <c r="H618">
        <v>238</v>
      </c>
      <c r="I618" s="8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2035</v>
      </c>
      <c r="R618" t="s">
        <v>2045</v>
      </c>
      <c r="S618" s="12">
        <f t="shared" si="39"/>
        <v>41537.208333333336</v>
      </c>
      <c r="T618" s="12">
        <f t="shared" si="38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9">
        <f t="shared" si="36"/>
        <v>249.71428571428572</v>
      </c>
      <c r="G619" s="5" t="s">
        <v>20</v>
      </c>
      <c r="H619">
        <v>55</v>
      </c>
      <c r="I619" s="8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2039</v>
      </c>
      <c r="R619" t="s">
        <v>2040</v>
      </c>
      <c r="S619" s="12">
        <f t="shared" si="39"/>
        <v>41794.208333333336</v>
      </c>
      <c r="T619" s="12">
        <f t="shared" si="38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9">
        <f t="shared" si="36"/>
        <v>48.860523665659613</v>
      </c>
      <c r="G620" s="4" t="s">
        <v>14</v>
      </c>
      <c r="H620">
        <v>1198</v>
      </c>
      <c r="I620" s="8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2047</v>
      </c>
      <c r="R620" t="s">
        <v>2048</v>
      </c>
      <c r="S620" s="12">
        <f t="shared" si="39"/>
        <v>41396.208333333336</v>
      </c>
      <c r="T620" s="12">
        <f t="shared" si="38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9">
        <f t="shared" si="36"/>
        <v>28.461970393057683</v>
      </c>
      <c r="G621" s="4" t="s">
        <v>14</v>
      </c>
      <c r="H621">
        <v>648</v>
      </c>
      <c r="I621" s="8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2039</v>
      </c>
      <c r="R621" t="s">
        <v>2040</v>
      </c>
      <c r="S621" s="12">
        <f t="shared" si="39"/>
        <v>40669.208333333336</v>
      </c>
      <c r="T621" s="12">
        <f t="shared" si="38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9">
        <f t="shared" si="36"/>
        <v>268.02325581395348</v>
      </c>
      <c r="G622" s="5" t="s">
        <v>20</v>
      </c>
      <c r="H622">
        <v>128</v>
      </c>
      <c r="I622" s="8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2054</v>
      </c>
      <c r="R622" t="s">
        <v>2055</v>
      </c>
      <c r="S622" s="12">
        <f t="shared" si="39"/>
        <v>42559.208333333328</v>
      </c>
      <c r="T622" s="12">
        <f t="shared" si="38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9">
        <f t="shared" si="36"/>
        <v>619.80078125</v>
      </c>
      <c r="G623" s="5" t="s">
        <v>20</v>
      </c>
      <c r="H623">
        <v>2144</v>
      </c>
      <c r="I623" s="8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2039</v>
      </c>
      <c r="R623" t="s">
        <v>2040</v>
      </c>
      <c r="S623" s="12">
        <f t="shared" si="39"/>
        <v>42626.208333333328</v>
      </c>
      <c r="T623" s="12">
        <f t="shared" si="38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9">
        <f t="shared" si="36"/>
        <v>3.1301587301587301</v>
      </c>
      <c r="G624" s="4" t="s">
        <v>14</v>
      </c>
      <c r="H624">
        <v>64</v>
      </c>
      <c r="I624" s="8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2035</v>
      </c>
      <c r="R624" t="s">
        <v>2045</v>
      </c>
      <c r="S624" s="12">
        <f t="shared" si="39"/>
        <v>43205.208333333328</v>
      </c>
      <c r="T624" s="12">
        <f t="shared" si="38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9">
        <f t="shared" si="36"/>
        <v>159.92152704135739</v>
      </c>
      <c r="G625" s="5" t="s">
        <v>20</v>
      </c>
      <c r="H625">
        <v>2693</v>
      </c>
      <c r="I625" s="8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2039</v>
      </c>
      <c r="R625" t="s">
        <v>2040</v>
      </c>
      <c r="S625" s="12">
        <f t="shared" si="39"/>
        <v>42201.208333333328</v>
      </c>
      <c r="T625" s="12">
        <f t="shared" si="38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9">
        <f t="shared" si="36"/>
        <v>279.39215686274508</v>
      </c>
      <c r="G626" s="5" t="s">
        <v>20</v>
      </c>
      <c r="H626">
        <v>432</v>
      </c>
      <c r="I626" s="8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2054</v>
      </c>
      <c r="R626" t="s">
        <v>2055</v>
      </c>
      <c r="S626" s="12">
        <f t="shared" si="39"/>
        <v>42029.25</v>
      </c>
      <c r="T626" s="12">
        <f t="shared" si="38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9">
        <f t="shared" si="36"/>
        <v>77.373333333333335</v>
      </c>
      <c r="G627" s="4" t="s">
        <v>14</v>
      </c>
      <c r="H627">
        <v>62</v>
      </c>
      <c r="I627" s="8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2039</v>
      </c>
      <c r="R627" t="s">
        <v>2040</v>
      </c>
      <c r="S627" s="12">
        <f t="shared" si="39"/>
        <v>43857.25</v>
      </c>
      <c r="T627" s="12">
        <f t="shared" si="38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9">
        <f t="shared" si="36"/>
        <v>206.32812500000003</v>
      </c>
      <c r="G628" s="5" t="s">
        <v>20</v>
      </c>
      <c r="H628">
        <v>189</v>
      </c>
      <c r="I628" s="8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2039</v>
      </c>
      <c r="R628" t="s">
        <v>2040</v>
      </c>
      <c r="S628" s="12">
        <f t="shared" si="39"/>
        <v>40449.208333333336</v>
      </c>
      <c r="T628" s="12">
        <f t="shared" si="38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9">
        <f t="shared" si="36"/>
        <v>694.25</v>
      </c>
      <c r="G629" s="5" t="s">
        <v>20</v>
      </c>
      <c r="H629">
        <v>154</v>
      </c>
      <c r="I629" s="8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2033</v>
      </c>
      <c r="R629" t="s">
        <v>2034</v>
      </c>
      <c r="S629" s="12">
        <f t="shared" si="39"/>
        <v>40345.208333333336</v>
      </c>
      <c r="T629" s="12">
        <f t="shared" si="38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9">
        <f t="shared" si="36"/>
        <v>151.78947368421052</v>
      </c>
      <c r="G630" s="5" t="s">
        <v>20</v>
      </c>
      <c r="H630">
        <v>96</v>
      </c>
      <c r="I630" s="8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2035</v>
      </c>
      <c r="R630" t="s">
        <v>2045</v>
      </c>
      <c r="S630" s="12">
        <f t="shared" si="39"/>
        <v>40455.208333333336</v>
      </c>
      <c r="T630" s="12">
        <f t="shared" si="38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9">
        <f t="shared" si="36"/>
        <v>64.58207217694995</v>
      </c>
      <c r="G631" s="4" t="s">
        <v>14</v>
      </c>
      <c r="H631">
        <v>750</v>
      </c>
      <c r="I631" s="8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2039</v>
      </c>
      <c r="R631" t="s">
        <v>2040</v>
      </c>
      <c r="S631" s="12">
        <f t="shared" si="39"/>
        <v>42557.208333333328</v>
      </c>
      <c r="T631" s="12">
        <f t="shared" si="38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9">
        <f t="shared" si="36"/>
        <v>62.873684210526314</v>
      </c>
      <c r="G632" s="7" t="s">
        <v>74</v>
      </c>
      <c r="H632">
        <v>87</v>
      </c>
      <c r="I632" s="8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2039</v>
      </c>
      <c r="R632" t="s">
        <v>2040</v>
      </c>
      <c r="S632" s="12">
        <f t="shared" si="39"/>
        <v>43586.208333333328</v>
      </c>
      <c r="T632" s="12">
        <f t="shared" si="38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9">
        <f t="shared" si="36"/>
        <v>310.39864864864865</v>
      </c>
      <c r="G633" s="5" t="s">
        <v>20</v>
      </c>
      <c r="H633">
        <v>3063</v>
      </c>
      <c r="I633" s="8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2039</v>
      </c>
      <c r="R633" t="s">
        <v>2040</v>
      </c>
      <c r="S633" s="12">
        <f t="shared" si="39"/>
        <v>43550.208333333328</v>
      </c>
      <c r="T633" s="12">
        <f t="shared" si="38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9">
        <f t="shared" si="36"/>
        <v>42.859916782246884</v>
      </c>
      <c r="G634" s="6" t="s">
        <v>47</v>
      </c>
      <c r="H634">
        <v>278</v>
      </c>
      <c r="I634" s="8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2039</v>
      </c>
      <c r="R634" t="s">
        <v>2040</v>
      </c>
      <c r="S634" s="12">
        <f t="shared" si="39"/>
        <v>41945.208333333336</v>
      </c>
      <c r="T634" s="12">
        <f t="shared" si="38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9">
        <f t="shared" si="36"/>
        <v>83.119402985074629</v>
      </c>
      <c r="G635" s="4" t="s">
        <v>14</v>
      </c>
      <c r="H635">
        <v>105</v>
      </c>
      <c r="I635" s="8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2041</v>
      </c>
      <c r="R635" t="s">
        <v>2049</v>
      </c>
      <c r="S635" s="12">
        <f t="shared" si="39"/>
        <v>42315.25</v>
      </c>
      <c r="T635" s="12">
        <f t="shared" si="38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9">
        <f t="shared" si="36"/>
        <v>78.531302876480552</v>
      </c>
      <c r="G636" s="7" t="s">
        <v>74</v>
      </c>
      <c r="H636">
        <v>1658</v>
      </c>
      <c r="I636" s="8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2041</v>
      </c>
      <c r="R636" t="s">
        <v>2060</v>
      </c>
      <c r="S636" s="12">
        <f t="shared" si="39"/>
        <v>42819.208333333328</v>
      </c>
      <c r="T636" s="12">
        <f t="shared" si="38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9">
        <f t="shared" si="36"/>
        <v>114.09352517985612</v>
      </c>
      <c r="G637" s="5" t="s">
        <v>20</v>
      </c>
      <c r="H637">
        <v>2266</v>
      </c>
      <c r="I637" s="8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2041</v>
      </c>
      <c r="R637" t="s">
        <v>2060</v>
      </c>
      <c r="S637" s="12">
        <f t="shared" si="39"/>
        <v>41314.25</v>
      </c>
      <c r="T637" s="12">
        <f t="shared" si="38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9">
        <f t="shared" si="36"/>
        <v>64.537683358624179</v>
      </c>
      <c r="G638" s="4" t="s">
        <v>14</v>
      </c>
      <c r="H638">
        <v>2604</v>
      </c>
      <c r="I638" s="8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2041</v>
      </c>
      <c r="R638" t="s">
        <v>2049</v>
      </c>
      <c r="S638" s="12">
        <f t="shared" si="39"/>
        <v>40926.25</v>
      </c>
      <c r="T638" s="12">
        <f t="shared" si="38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9">
        <f t="shared" si="36"/>
        <v>79.411764705882348</v>
      </c>
      <c r="G639" s="4" t="s">
        <v>14</v>
      </c>
      <c r="H639">
        <v>65</v>
      </c>
      <c r="I639" s="8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2039</v>
      </c>
      <c r="R639" t="s">
        <v>2040</v>
      </c>
      <c r="S639" s="12">
        <f t="shared" si="39"/>
        <v>42688.25</v>
      </c>
      <c r="T639" s="12">
        <f t="shared" si="38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9">
        <f t="shared" si="36"/>
        <v>11.419117647058824</v>
      </c>
      <c r="G640" s="4" t="s">
        <v>14</v>
      </c>
      <c r="H640">
        <v>94</v>
      </c>
      <c r="I640" s="8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2039</v>
      </c>
      <c r="R640" t="s">
        <v>2040</v>
      </c>
      <c r="S640" s="12">
        <f t="shared" si="39"/>
        <v>40386.208333333336</v>
      </c>
      <c r="T640" s="12">
        <f t="shared" si="38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9">
        <f t="shared" si="36"/>
        <v>56.186046511627907</v>
      </c>
      <c r="G641" s="6" t="s">
        <v>47</v>
      </c>
      <c r="H641">
        <v>45</v>
      </c>
      <c r="I641" s="8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2041</v>
      </c>
      <c r="R641" t="s">
        <v>2044</v>
      </c>
      <c r="S641" s="12">
        <f t="shared" si="39"/>
        <v>43309.208333333328</v>
      </c>
      <c r="T641" s="12">
        <f t="shared" si="38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9">
        <f t="shared" si="36"/>
        <v>16.501669449081803</v>
      </c>
      <c r="G642" s="4" t="s">
        <v>14</v>
      </c>
      <c r="H642">
        <v>257</v>
      </c>
      <c r="I642" s="8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2039</v>
      </c>
      <c r="R642" t="s">
        <v>2040</v>
      </c>
      <c r="S642" s="12">
        <f t="shared" si="39"/>
        <v>42387.25</v>
      </c>
      <c r="T642" s="12">
        <f t="shared" si="38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9">
        <f t="shared" ref="F643:F706" si="40">E643/D643*100</f>
        <v>119.96808510638297</v>
      </c>
      <c r="G643" s="5" t="s">
        <v>20</v>
      </c>
      <c r="H643">
        <v>194</v>
      </c>
      <c r="I643" s="8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2039</v>
      </c>
      <c r="R643" t="s">
        <v>2040</v>
      </c>
      <c r="S643" s="12">
        <f t="shared" si="39"/>
        <v>42786.25</v>
      </c>
      <c r="T643" s="12">
        <f t="shared" ref="T643:T706" si="42">(((M643/60)/60)/24)+DATE(1970,1,1)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9">
        <f t="shared" si="40"/>
        <v>145.45652173913044</v>
      </c>
      <c r="G644" s="5" t="s">
        <v>20</v>
      </c>
      <c r="H644">
        <v>129</v>
      </c>
      <c r="I644" s="8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2037</v>
      </c>
      <c r="R644" t="s">
        <v>2046</v>
      </c>
      <c r="S644" s="12">
        <f t="shared" ref="S644:S707" si="43">(((L644/60)/60)/24)+DATE(1970,1,1)</f>
        <v>43451.25</v>
      </c>
      <c r="T644" s="12">
        <f t="shared" si="42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9">
        <f t="shared" si="40"/>
        <v>221.38255033557047</v>
      </c>
      <c r="G645" s="5" t="s">
        <v>20</v>
      </c>
      <c r="H645">
        <v>375</v>
      </c>
      <c r="I645" s="8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2039</v>
      </c>
      <c r="R645" t="s">
        <v>2040</v>
      </c>
      <c r="S645" s="12">
        <f t="shared" si="43"/>
        <v>42795.25</v>
      </c>
      <c r="T645" s="12">
        <f t="shared" si="42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9">
        <f t="shared" si="40"/>
        <v>48.396694214876035</v>
      </c>
      <c r="G646" s="4" t="s">
        <v>14</v>
      </c>
      <c r="H646">
        <v>2928</v>
      </c>
      <c r="I646" s="8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2039</v>
      </c>
      <c r="R646" t="s">
        <v>2040</v>
      </c>
      <c r="S646" s="12">
        <f t="shared" si="43"/>
        <v>43452.25</v>
      </c>
      <c r="T646" s="12">
        <f t="shared" si="42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9">
        <f t="shared" si="40"/>
        <v>92.911504424778755</v>
      </c>
      <c r="G647" s="4" t="s">
        <v>14</v>
      </c>
      <c r="H647">
        <v>4697</v>
      </c>
      <c r="I647" s="8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2035</v>
      </c>
      <c r="R647" t="s">
        <v>2036</v>
      </c>
      <c r="S647" s="12">
        <f t="shared" si="43"/>
        <v>43369.208333333328</v>
      </c>
      <c r="T647" s="12">
        <f t="shared" si="42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9">
        <f t="shared" si="40"/>
        <v>88.599797365754824</v>
      </c>
      <c r="G648" s="4" t="s">
        <v>14</v>
      </c>
      <c r="H648">
        <v>2915</v>
      </c>
      <c r="I648" s="8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2050</v>
      </c>
      <c r="R648" t="s">
        <v>2051</v>
      </c>
      <c r="S648" s="12">
        <f t="shared" si="43"/>
        <v>41346.208333333336</v>
      </c>
      <c r="T648" s="12">
        <f t="shared" si="42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9">
        <f t="shared" si="40"/>
        <v>41.4</v>
      </c>
      <c r="G649" s="4" t="s">
        <v>14</v>
      </c>
      <c r="H649">
        <v>18</v>
      </c>
      <c r="I649" s="8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2047</v>
      </c>
      <c r="R649" t="s">
        <v>2059</v>
      </c>
      <c r="S649" s="12">
        <f t="shared" si="43"/>
        <v>43199.208333333328</v>
      </c>
      <c r="T649" s="12">
        <f t="shared" si="42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9">
        <f t="shared" si="40"/>
        <v>63.056795131845846</v>
      </c>
      <c r="G650" s="7" t="s">
        <v>74</v>
      </c>
      <c r="H650">
        <v>723</v>
      </c>
      <c r="I650" s="8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2033</v>
      </c>
      <c r="R650" t="s">
        <v>2034</v>
      </c>
      <c r="S650" s="12">
        <f t="shared" si="43"/>
        <v>42922.208333333328</v>
      </c>
      <c r="T650" s="12">
        <f t="shared" si="42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9">
        <f t="shared" si="40"/>
        <v>48.482333607230892</v>
      </c>
      <c r="G651" s="4" t="s">
        <v>14</v>
      </c>
      <c r="H651">
        <v>602</v>
      </c>
      <c r="I651" s="8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2039</v>
      </c>
      <c r="R651" t="s">
        <v>2040</v>
      </c>
      <c r="S651" s="12">
        <f t="shared" si="43"/>
        <v>40471.208333333336</v>
      </c>
      <c r="T651" s="12">
        <f t="shared" si="42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9">
        <f t="shared" si="40"/>
        <v>2</v>
      </c>
      <c r="G652" s="4" t="s">
        <v>14</v>
      </c>
      <c r="H652">
        <v>1</v>
      </c>
      <c r="I652" s="8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2035</v>
      </c>
      <c r="R652" t="s">
        <v>2058</v>
      </c>
      <c r="S652" s="12">
        <f t="shared" si="43"/>
        <v>41828.208333333336</v>
      </c>
      <c r="T652" s="12">
        <f t="shared" si="42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9">
        <f t="shared" si="40"/>
        <v>88.47941026944585</v>
      </c>
      <c r="G653" s="4" t="s">
        <v>14</v>
      </c>
      <c r="H653">
        <v>3868</v>
      </c>
      <c r="I653" s="8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2041</v>
      </c>
      <c r="R653" t="s">
        <v>2052</v>
      </c>
      <c r="S653" s="12">
        <f t="shared" si="43"/>
        <v>41692.25</v>
      </c>
      <c r="T653" s="12">
        <f t="shared" si="42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9">
        <f t="shared" si="40"/>
        <v>126.84</v>
      </c>
      <c r="G654" s="5" t="s">
        <v>20</v>
      </c>
      <c r="H654">
        <v>409</v>
      </c>
      <c r="I654" s="8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2037</v>
      </c>
      <c r="R654" t="s">
        <v>2038</v>
      </c>
      <c r="S654" s="12">
        <f t="shared" si="43"/>
        <v>42587.208333333328</v>
      </c>
      <c r="T654" s="12">
        <f t="shared" si="42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9">
        <f t="shared" si="40"/>
        <v>2338.833333333333</v>
      </c>
      <c r="G655" s="5" t="s">
        <v>20</v>
      </c>
      <c r="H655">
        <v>234</v>
      </c>
      <c r="I655" s="8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2037</v>
      </c>
      <c r="R655" t="s">
        <v>2038</v>
      </c>
      <c r="S655" s="12">
        <f t="shared" si="43"/>
        <v>42468.208333333328</v>
      </c>
      <c r="T655" s="12">
        <f t="shared" si="42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9">
        <f t="shared" si="40"/>
        <v>508.38857142857148</v>
      </c>
      <c r="G656" s="5" t="s">
        <v>20</v>
      </c>
      <c r="H656">
        <v>3016</v>
      </c>
      <c r="I656" s="8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2035</v>
      </c>
      <c r="R656" t="s">
        <v>2057</v>
      </c>
      <c r="S656" s="12">
        <f t="shared" si="43"/>
        <v>42240.208333333328</v>
      </c>
      <c r="T656" s="12">
        <f t="shared" si="42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9">
        <f t="shared" si="40"/>
        <v>191.47826086956522</v>
      </c>
      <c r="G657" s="5" t="s">
        <v>20</v>
      </c>
      <c r="H657">
        <v>264</v>
      </c>
      <c r="I657" s="8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2054</v>
      </c>
      <c r="R657" t="s">
        <v>2055</v>
      </c>
      <c r="S657" s="12">
        <f t="shared" si="43"/>
        <v>42796.25</v>
      </c>
      <c r="T657" s="12">
        <f t="shared" si="42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9">
        <f t="shared" si="40"/>
        <v>42.127533783783782</v>
      </c>
      <c r="G658" s="4" t="s">
        <v>14</v>
      </c>
      <c r="H658">
        <v>504</v>
      </c>
      <c r="I658" s="8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2033</v>
      </c>
      <c r="R658" t="s">
        <v>2034</v>
      </c>
      <c r="S658" s="12">
        <f t="shared" si="43"/>
        <v>43097.25</v>
      </c>
      <c r="T658" s="12">
        <f t="shared" si="42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9">
        <f t="shared" si="40"/>
        <v>8.24</v>
      </c>
      <c r="G659" s="4" t="s">
        <v>14</v>
      </c>
      <c r="H659">
        <v>14</v>
      </c>
      <c r="I659" s="8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2041</v>
      </c>
      <c r="R659" t="s">
        <v>2063</v>
      </c>
      <c r="S659" s="12">
        <f t="shared" si="43"/>
        <v>43096.25</v>
      </c>
      <c r="T659" s="12">
        <f t="shared" si="42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9">
        <f t="shared" si="40"/>
        <v>60.064638783269963</v>
      </c>
      <c r="G660" s="7" t="s">
        <v>74</v>
      </c>
      <c r="H660">
        <v>390</v>
      </c>
      <c r="I660" s="8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2035</v>
      </c>
      <c r="R660" t="s">
        <v>2036</v>
      </c>
      <c r="S660" s="12">
        <f t="shared" si="43"/>
        <v>42246.208333333328</v>
      </c>
      <c r="T660" s="12">
        <f t="shared" si="42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9">
        <f t="shared" si="40"/>
        <v>47.232808616404313</v>
      </c>
      <c r="G661" s="4" t="s">
        <v>14</v>
      </c>
      <c r="H661">
        <v>750</v>
      </c>
      <c r="I661" s="8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2041</v>
      </c>
      <c r="R661" t="s">
        <v>2042</v>
      </c>
      <c r="S661" s="12">
        <f t="shared" si="43"/>
        <v>40570.25</v>
      </c>
      <c r="T661" s="12">
        <f t="shared" si="42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9">
        <f t="shared" si="40"/>
        <v>81.736263736263737</v>
      </c>
      <c r="G662" s="4" t="s">
        <v>14</v>
      </c>
      <c r="H662">
        <v>77</v>
      </c>
      <c r="I662" s="8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2039</v>
      </c>
      <c r="R662" t="s">
        <v>2040</v>
      </c>
      <c r="S662" s="12">
        <f t="shared" si="43"/>
        <v>42237.208333333328</v>
      </c>
      <c r="T662" s="12">
        <f t="shared" si="42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9">
        <f t="shared" si="40"/>
        <v>54.187265917603</v>
      </c>
      <c r="G663" s="4" t="s">
        <v>14</v>
      </c>
      <c r="H663">
        <v>752</v>
      </c>
      <c r="I663" s="8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2035</v>
      </c>
      <c r="R663" t="s">
        <v>2058</v>
      </c>
      <c r="S663" s="12">
        <f t="shared" si="43"/>
        <v>40996.208333333336</v>
      </c>
      <c r="T663" s="12">
        <f t="shared" si="42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9">
        <f t="shared" si="40"/>
        <v>97.868131868131869</v>
      </c>
      <c r="G664" s="4" t="s">
        <v>14</v>
      </c>
      <c r="H664">
        <v>131</v>
      </c>
      <c r="I664" s="8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2039</v>
      </c>
      <c r="R664" t="s">
        <v>2040</v>
      </c>
      <c r="S664" s="12">
        <f t="shared" si="43"/>
        <v>43443.25</v>
      </c>
      <c r="T664" s="12">
        <f t="shared" si="42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9">
        <f t="shared" si="40"/>
        <v>77.239999999999995</v>
      </c>
      <c r="G665" s="4" t="s">
        <v>14</v>
      </c>
      <c r="H665">
        <v>87</v>
      </c>
      <c r="I665" s="8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2039</v>
      </c>
      <c r="R665" t="s">
        <v>2040</v>
      </c>
      <c r="S665" s="12">
        <f t="shared" si="43"/>
        <v>40458.208333333336</v>
      </c>
      <c r="T665" s="12">
        <f t="shared" si="42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9">
        <f t="shared" si="40"/>
        <v>33.464735516372798</v>
      </c>
      <c r="G666" s="4" t="s">
        <v>14</v>
      </c>
      <c r="H666">
        <v>1063</v>
      </c>
      <c r="I666" s="8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2035</v>
      </c>
      <c r="R666" t="s">
        <v>2058</v>
      </c>
      <c r="S666" s="12">
        <f t="shared" si="43"/>
        <v>40959.25</v>
      </c>
      <c r="T666" s="12">
        <f t="shared" si="42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9">
        <f t="shared" si="40"/>
        <v>239.58823529411765</v>
      </c>
      <c r="G667" s="5" t="s">
        <v>20</v>
      </c>
      <c r="H667">
        <v>272</v>
      </c>
      <c r="I667" s="8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2041</v>
      </c>
      <c r="R667" t="s">
        <v>2042</v>
      </c>
      <c r="S667" s="12">
        <f t="shared" si="43"/>
        <v>40733.208333333336</v>
      </c>
      <c r="T667" s="12">
        <f t="shared" si="42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9">
        <f t="shared" si="40"/>
        <v>64.032258064516128</v>
      </c>
      <c r="G668" s="7" t="s">
        <v>74</v>
      </c>
      <c r="H668">
        <v>25</v>
      </c>
      <c r="I668" s="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2039</v>
      </c>
      <c r="R668" t="s">
        <v>2040</v>
      </c>
      <c r="S668" s="12">
        <f t="shared" si="43"/>
        <v>41516.208333333336</v>
      </c>
      <c r="T668" s="12">
        <f t="shared" si="42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9">
        <f t="shared" si="40"/>
        <v>176.15942028985506</v>
      </c>
      <c r="G669" s="5" t="s">
        <v>20</v>
      </c>
      <c r="H669">
        <v>419</v>
      </c>
      <c r="I669" s="8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2064</v>
      </c>
      <c r="R669" t="s">
        <v>2065</v>
      </c>
      <c r="S669" s="12">
        <f t="shared" si="43"/>
        <v>41892.208333333336</v>
      </c>
      <c r="T669" s="12">
        <f t="shared" si="42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9">
        <f t="shared" si="40"/>
        <v>20.33818181818182</v>
      </c>
      <c r="G670" s="4" t="s">
        <v>14</v>
      </c>
      <c r="H670">
        <v>76</v>
      </c>
      <c r="I670" s="8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2039</v>
      </c>
      <c r="R670" t="s">
        <v>2040</v>
      </c>
      <c r="S670" s="12">
        <f t="shared" si="43"/>
        <v>41122.208333333336</v>
      </c>
      <c r="T670" s="12">
        <f t="shared" si="42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9">
        <f t="shared" si="40"/>
        <v>358.64754098360658</v>
      </c>
      <c r="G671" s="5" t="s">
        <v>20</v>
      </c>
      <c r="H671">
        <v>1621</v>
      </c>
      <c r="I671" s="8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2039</v>
      </c>
      <c r="R671" t="s">
        <v>2040</v>
      </c>
      <c r="S671" s="12">
        <f t="shared" si="43"/>
        <v>42912.208333333328</v>
      </c>
      <c r="T671" s="12">
        <f t="shared" si="42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9">
        <f t="shared" si="40"/>
        <v>468.85802469135803</v>
      </c>
      <c r="G672" s="5" t="s">
        <v>20</v>
      </c>
      <c r="H672">
        <v>1101</v>
      </c>
      <c r="I672" s="8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2035</v>
      </c>
      <c r="R672" t="s">
        <v>2045</v>
      </c>
      <c r="S672" s="12">
        <f t="shared" si="43"/>
        <v>42425.25</v>
      </c>
      <c r="T672" s="12">
        <f t="shared" si="42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9">
        <f t="shared" si="40"/>
        <v>122.05635245901641</v>
      </c>
      <c r="G673" s="5" t="s">
        <v>20</v>
      </c>
      <c r="H673">
        <v>1073</v>
      </c>
      <c r="I673" s="8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2039</v>
      </c>
      <c r="R673" t="s">
        <v>2040</v>
      </c>
      <c r="S673" s="12">
        <f t="shared" si="43"/>
        <v>40390.208333333336</v>
      </c>
      <c r="T673" s="12">
        <f t="shared" si="42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9">
        <f t="shared" si="40"/>
        <v>55.931783729156137</v>
      </c>
      <c r="G674" s="4" t="s">
        <v>14</v>
      </c>
      <c r="H674">
        <v>4428</v>
      </c>
      <c r="I674" s="8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2039</v>
      </c>
      <c r="R674" t="s">
        <v>2040</v>
      </c>
      <c r="S674" s="12">
        <f t="shared" si="43"/>
        <v>43180.208333333328</v>
      </c>
      <c r="T674" s="12">
        <f t="shared" si="42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9">
        <f t="shared" si="40"/>
        <v>43.660714285714285</v>
      </c>
      <c r="G675" s="4" t="s">
        <v>14</v>
      </c>
      <c r="H675">
        <v>58</v>
      </c>
      <c r="I675" s="8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2035</v>
      </c>
      <c r="R675" t="s">
        <v>2045</v>
      </c>
      <c r="S675" s="12">
        <f t="shared" si="43"/>
        <v>42475.208333333328</v>
      </c>
      <c r="T675" s="12">
        <f t="shared" si="42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9">
        <f t="shared" si="40"/>
        <v>33.53837141183363</v>
      </c>
      <c r="G676" s="7" t="s">
        <v>74</v>
      </c>
      <c r="H676">
        <v>1218</v>
      </c>
      <c r="I676" s="8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2054</v>
      </c>
      <c r="R676" t="s">
        <v>2055</v>
      </c>
      <c r="S676" s="12">
        <f t="shared" si="43"/>
        <v>40774.208333333336</v>
      </c>
      <c r="T676" s="12">
        <f t="shared" si="42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9">
        <f t="shared" si="40"/>
        <v>122.97938144329896</v>
      </c>
      <c r="G677" s="5" t="s">
        <v>20</v>
      </c>
      <c r="H677">
        <v>331</v>
      </c>
      <c r="I677" s="8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2064</v>
      </c>
      <c r="R677" t="s">
        <v>2065</v>
      </c>
      <c r="S677" s="12">
        <f t="shared" si="43"/>
        <v>43719.208333333328</v>
      </c>
      <c r="T677" s="12">
        <f t="shared" si="42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9">
        <f t="shared" si="40"/>
        <v>189.74959871589084</v>
      </c>
      <c r="G678" s="5" t="s">
        <v>20</v>
      </c>
      <c r="H678">
        <v>1170</v>
      </c>
      <c r="I678" s="8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2054</v>
      </c>
      <c r="R678" t="s">
        <v>2055</v>
      </c>
      <c r="S678" s="12">
        <f t="shared" si="43"/>
        <v>41178.208333333336</v>
      </c>
      <c r="T678" s="12">
        <f t="shared" si="42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9">
        <f t="shared" si="40"/>
        <v>83.622641509433961</v>
      </c>
      <c r="G679" s="4" t="s">
        <v>14</v>
      </c>
      <c r="H679">
        <v>111</v>
      </c>
      <c r="I679" s="8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2047</v>
      </c>
      <c r="R679" t="s">
        <v>2053</v>
      </c>
      <c r="S679" s="12">
        <f t="shared" si="43"/>
        <v>42561.208333333328</v>
      </c>
      <c r="T679" s="12">
        <f t="shared" si="42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9">
        <f t="shared" si="40"/>
        <v>17.968844221105527</v>
      </c>
      <c r="G680" s="7" t="s">
        <v>74</v>
      </c>
      <c r="H680">
        <v>215</v>
      </c>
      <c r="I680" s="8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2041</v>
      </c>
      <c r="R680" t="s">
        <v>2044</v>
      </c>
      <c r="S680" s="12">
        <f t="shared" si="43"/>
        <v>43484.25</v>
      </c>
      <c r="T680" s="12">
        <f t="shared" si="42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9">
        <f t="shared" si="40"/>
        <v>1036.5</v>
      </c>
      <c r="G681" s="5" t="s">
        <v>20</v>
      </c>
      <c r="H681">
        <v>363</v>
      </c>
      <c r="I681" s="8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2033</v>
      </c>
      <c r="R681" t="s">
        <v>2034</v>
      </c>
      <c r="S681" s="12">
        <f t="shared" si="43"/>
        <v>43756.208333333328</v>
      </c>
      <c r="T681" s="12">
        <f t="shared" si="42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9">
        <f t="shared" si="40"/>
        <v>97.405219780219781</v>
      </c>
      <c r="G682" s="4" t="s">
        <v>14</v>
      </c>
      <c r="H682">
        <v>2955</v>
      </c>
      <c r="I682" s="8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2050</v>
      </c>
      <c r="R682" t="s">
        <v>2061</v>
      </c>
      <c r="S682" s="12">
        <f t="shared" si="43"/>
        <v>43813.25</v>
      </c>
      <c r="T682" s="12">
        <f t="shared" si="42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9">
        <f t="shared" si="40"/>
        <v>86.386203150461711</v>
      </c>
      <c r="G683" s="4" t="s">
        <v>14</v>
      </c>
      <c r="H683">
        <v>1657</v>
      </c>
      <c r="I683" s="8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2039</v>
      </c>
      <c r="R683" t="s">
        <v>2040</v>
      </c>
      <c r="S683" s="12">
        <f t="shared" si="43"/>
        <v>40898.25</v>
      </c>
      <c r="T683" s="12">
        <f t="shared" si="42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9">
        <f t="shared" si="40"/>
        <v>150.16666666666666</v>
      </c>
      <c r="G684" s="5" t="s">
        <v>20</v>
      </c>
      <c r="H684">
        <v>103</v>
      </c>
      <c r="I684" s="8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2039</v>
      </c>
      <c r="R684" t="s">
        <v>2040</v>
      </c>
      <c r="S684" s="12">
        <f t="shared" si="43"/>
        <v>41619.25</v>
      </c>
      <c r="T684" s="12">
        <f t="shared" si="42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9">
        <f t="shared" si="40"/>
        <v>358.43478260869563</v>
      </c>
      <c r="G685" s="5" t="s">
        <v>20</v>
      </c>
      <c r="H685">
        <v>147</v>
      </c>
      <c r="I685" s="8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2039</v>
      </c>
      <c r="R685" t="s">
        <v>2040</v>
      </c>
      <c r="S685" s="12">
        <f t="shared" si="43"/>
        <v>43359.208333333328</v>
      </c>
      <c r="T685" s="12">
        <f t="shared" si="42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9">
        <f t="shared" si="40"/>
        <v>542.85714285714289</v>
      </c>
      <c r="G686" s="5" t="s">
        <v>20</v>
      </c>
      <c r="H686">
        <v>110</v>
      </c>
      <c r="I686" s="8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2047</v>
      </c>
      <c r="R686" t="s">
        <v>2048</v>
      </c>
      <c r="S686" s="12">
        <f t="shared" si="43"/>
        <v>40358.208333333336</v>
      </c>
      <c r="T686" s="12">
        <f t="shared" si="42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9">
        <f t="shared" si="40"/>
        <v>67.500714285714281</v>
      </c>
      <c r="G687" s="4" t="s">
        <v>14</v>
      </c>
      <c r="H687">
        <v>926</v>
      </c>
      <c r="I687" s="8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2039</v>
      </c>
      <c r="R687" t="s">
        <v>2040</v>
      </c>
      <c r="S687" s="12">
        <f t="shared" si="43"/>
        <v>42239.208333333328</v>
      </c>
      <c r="T687" s="12">
        <f t="shared" si="42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9">
        <f t="shared" si="40"/>
        <v>191.74666666666667</v>
      </c>
      <c r="G688" s="5" t="s">
        <v>20</v>
      </c>
      <c r="H688">
        <v>134</v>
      </c>
      <c r="I688" s="8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2037</v>
      </c>
      <c r="R688" t="s">
        <v>2046</v>
      </c>
      <c r="S688" s="12">
        <f t="shared" si="43"/>
        <v>43186.208333333328</v>
      </c>
      <c r="T688" s="12">
        <f t="shared" si="42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9">
        <f t="shared" si="40"/>
        <v>932</v>
      </c>
      <c r="G689" s="5" t="s">
        <v>20</v>
      </c>
      <c r="H689">
        <v>269</v>
      </c>
      <c r="I689" s="8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2039</v>
      </c>
      <c r="R689" t="s">
        <v>2040</v>
      </c>
      <c r="S689" s="12">
        <f t="shared" si="43"/>
        <v>42806.25</v>
      </c>
      <c r="T689" s="12">
        <f t="shared" si="42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9">
        <f t="shared" si="40"/>
        <v>429.27586206896552</v>
      </c>
      <c r="G690" s="5" t="s">
        <v>20</v>
      </c>
      <c r="H690">
        <v>175</v>
      </c>
      <c r="I690" s="8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2041</v>
      </c>
      <c r="R690" t="s">
        <v>2060</v>
      </c>
      <c r="S690" s="12">
        <f t="shared" si="43"/>
        <v>43475.25</v>
      </c>
      <c r="T690" s="12">
        <f t="shared" si="42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9">
        <f t="shared" si="40"/>
        <v>100.65753424657535</v>
      </c>
      <c r="G691" s="5" t="s">
        <v>20</v>
      </c>
      <c r="H691">
        <v>69</v>
      </c>
      <c r="I691" s="8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2037</v>
      </c>
      <c r="R691" t="s">
        <v>2038</v>
      </c>
      <c r="S691" s="12">
        <f t="shared" si="43"/>
        <v>41576.208333333336</v>
      </c>
      <c r="T691" s="12">
        <f t="shared" si="42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9">
        <f t="shared" si="40"/>
        <v>226.61111111111109</v>
      </c>
      <c r="G692" s="5" t="s">
        <v>20</v>
      </c>
      <c r="H692">
        <v>190</v>
      </c>
      <c r="I692" s="8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2041</v>
      </c>
      <c r="R692" t="s">
        <v>2042</v>
      </c>
      <c r="S692" s="12">
        <f t="shared" si="43"/>
        <v>40874.25</v>
      </c>
      <c r="T692" s="12">
        <f t="shared" si="42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9">
        <f t="shared" si="40"/>
        <v>142.38</v>
      </c>
      <c r="G693" s="5" t="s">
        <v>20</v>
      </c>
      <c r="H693">
        <v>237</v>
      </c>
      <c r="I693" s="8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2041</v>
      </c>
      <c r="R693" t="s">
        <v>2042</v>
      </c>
      <c r="S693" s="12">
        <f t="shared" si="43"/>
        <v>41185.208333333336</v>
      </c>
      <c r="T693" s="12">
        <f t="shared" si="42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9">
        <f t="shared" si="40"/>
        <v>90.633333333333326</v>
      </c>
      <c r="G694" s="4" t="s">
        <v>14</v>
      </c>
      <c r="H694">
        <v>77</v>
      </c>
      <c r="I694" s="8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2035</v>
      </c>
      <c r="R694" t="s">
        <v>2036</v>
      </c>
      <c r="S694" s="12">
        <f t="shared" si="43"/>
        <v>43655.208333333328</v>
      </c>
      <c r="T694" s="12">
        <f t="shared" si="42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9">
        <f t="shared" si="40"/>
        <v>63.966740576496676</v>
      </c>
      <c r="G695" s="4" t="s">
        <v>14</v>
      </c>
      <c r="H695">
        <v>1748</v>
      </c>
      <c r="I695" s="8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2039</v>
      </c>
      <c r="R695" t="s">
        <v>2040</v>
      </c>
      <c r="S695" s="12">
        <f t="shared" si="43"/>
        <v>43025.208333333328</v>
      </c>
      <c r="T695" s="12">
        <f t="shared" si="42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9">
        <f t="shared" si="40"/>
        <v>84.131868131868131</v>
      </c>
      <c r="G696" s="4" t="s">
        <v>14</v>
      </c>
      <c r="H696">
        <v>79</v>
      </c>
      <c r="I696" s="8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2039</v>
      </c>
      <c r="R696" t="s">
        <v>2040</v>
      </c>
      <c r="S696" s="12">
        <f t="shared" si="43"/>
        <v>43066.25</v>
      </c>
      <c r="T696" s="12">
        <f t="shared" si="42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9">
        <f t="shared" si="40"/>
        <v>133.93478260869566</v>
      </c>
      <c r="G697" s="5" t="s">
        <v>20</v>
      </c>
      <c r="H697">
        <v>196</v>
      </c>
      <c r="I697" s="8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2035</v>
      </c>
      <c r="R697" t="s">
        <v>2036</v>
      </c>
      <c r="S697" s="12">
        <f t="shared" si="43"/>
        <v>42322.25</v>
      </c>
      <c r="T697" s="12">
        <f t="shared" si="42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9">
        <f t="shared" si="40"/>
        <v>59.042047531992694</v>
      </c>
      <c r="G698" s="4" t="s">
        <v>14</v>
      </c>
      <c r="H698">
        <v>889</v>
      </c>
      <c r="I698" s="8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2039</v>
      </c>
      <c r="R698" t="s">
        <v>2040</v>
      </c>
      <c r="S698" s="12">
        <f t="shared" si="43"/>
        <v>42114.208333333328</v>
      </c>
      <c r="T698" s="12">
        <f t="shared" si="42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9">
        <f t="shared" si="40"/>
        <v>152.80062063615205</v>
      </c>
      <c r="G699" s="5" t="s">
        <v>20</v>
      </c>
      <c r="H699">
        <v>7295</v>
      </c>
      <c r="I699" s="8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2035</v>
      </c>
      <c r="R699" t="s">
        <v>2043</v>
      </c>
      <c r="S699" s="12">
        <f t="shared" si="43"/>
        <v>43190.208333333328</v>
      </c>
      <c r="T699" s="12">
        <f t="shared" si="42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9">
        <f t="shared" si="40"/>
        <v>446.69121140142522</v>
      </c>
      <c r="G700" s="5" t="s">
        <v>20</v>
      </c>
      <c r="H700">
        <v>2893</v>
      </c>
      <c r="I700" s="8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2037</v>
      </c>
      <c r="R700" t="s">
        <v>2046</v>
      </c>
      <c r="S700" s="12">
        <f t="shared" si="43"/>
        <v>40871.25</v>
      </c>
      <c r="T700" s="12">
        <f t="shared" si="42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9">
        <f t="shared" si="40"/>
        <v>84.391891891891888</v>
      </c>
      <c r="G701" s="4" t="s">
        <v>14</v>
      </c>
      <c r="H701">
        <v>56</v>
      </c>
      <c r="I701" s="8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2041</v>
      </c>
      <c r="R701" t="s">
        <v>2044</v>
      </c>
      <c r="S701" s="12">
        <f t="shared" si="43"/>
        <v>43641.208333333328</v>
      </c>
      <c r="T701" s="12">
        <f t="shared" si="42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9">
        <f t="shared" si="40"/>
        <v>3</v>
      </c>
      <c r="G702" s="4" t="s">
        <v>14</v>
      </c>
      <c r="H702">
        <v>1</v>
      </c>
      <c r="I702" s="8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2037</v>
      </c>
      <c r="R702" t="s">
        <v>2046</v>
      </c>
      <c r="S702" s="12">
        <f t="shared" si="43"/>
        <v>40203.25</v>
      </c>
      <c r="T702" s="12">
        <f t="shared" si="42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9">
        <f t="shared" si="40"/>
        <v>175.02692307692308</v>
      </c>
      <c r="G703" s="5" t="s">
        <v>20</v>
      </c>
      <c r="H703">
        <v>820</v>
      </c>
      <c r="I703" s="8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2039</v>
      </c>
      <c r="R703" t="s">
        <v>2040</v>
      </c>
      <c r="S703" s="12">
        <f t="shared" si="43"/>
        <v>40629.208333333336</v>
      </c>
      <c r="T703" s="12">
        <f t="shared" si="42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9">
        <f t="shared" si="40"/>
        <v>54.137931034482754</v>
      </c>
      <c r="G704" s="4" t="s">
        <v>14</v>
      </c>
      <c r="H704">
        <v>83</v>
      </c>
      <c r="I704" s="8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2037</v>
      </c>
      <c r="R704" t="s">
        <v>2046</v>
      </c>
      <c r="S704" s="12">
        <f t="shared" si="43"/>
        <v>41477.208333333336</v>
      </c>
      <c r="T704" s="12">
        <f t="shared" si="42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9">
        <f t="shared" si="40"/>
        <v>311.87381703470032</v>
      </c>
      <c r="G705" s="5" t="s">
        <v>20</v>
      </c>
      <c r="H705">
        <v>2038</v>
      </c>
      <c r="I705" s="8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2047</v>
      </c>
      <c r="R705" t="s">
        <v>2059</v>
      </c>
      <c r="S705" s="12">
        <f t="shared" si="43"/>
        <v>41020.208333333336</v>
      </c>
      <c r="T705" s="12">
        <f t="shared" si="42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9">
        <f t="shared" si="40"/>
        <v>122.78160919540231</v>
      </c>
      <c r="G706" s="5" t="s">
        <v>20</v>
      </c>
      <c r="H706">
        <v>116</v>
      </c>
      <c r="I706" s="8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2041</v>
      </c>
      <c r="R706" t="s">
        <v>2049</v>
      </c>
      <c r="S706" s="12">
        <f t="shared" si="43"/>
        <v>42555.208333333328</v>
      </c>
      <c r="T706" s="12">
        <f t="shared" si="42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9">
        <f t="shared" ref="F707:F770" si="44">E707/D707*100</f>
        <v>99.026517383618156</v>
      </c>
      <c r="G707" s="4" t="s">
        <v>14</v>
      </c>
      <c r="H707">
        <v>2025</v>
      </c>
      <c r="I707" s="8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2047</v>
      </c>
      <c r="R707" t="s">
        <v>2048</v>
      </c>
      <c r="S707" s="12">
        <f t="shared" si="43"/>
        <v>41619.25</v>
      </c>
      <c r="T707" s="12">
        <f t="shared" ref="T707:T770" si="46">(((M707/60)/60)/24)+DATE(1970,1,1)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9">
        <f t="shared" si="44"/>
        <v>127.84686346863469</v>
      </c>
      <c r="G708" s="5" t="s">
        <v>20</v>
      </c>
      <c r="H708">
        <v>1345</v>
      </c>
      <c r="I708" s="8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2037</v>
      </c>
      <c r="R708" t="s">
        <v>2038</v>
      </c>
      <c r="S708" s="12">
        <f t="shared" ref="S708:S771" si="47">(((L708/60)/60)/24)+DATE(1970,1,1)</f>
        <v>43471.25</v>
      </c>
      <c r="T708" s="12">
        <f t="shared" si="46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9">
        <f t="shared" si="44"/>
        <v>158.61643835616439</v>
      </c>
      <c r="G709" s="5" t="s">
        <v>20</v>
      </c>
      <c r="H709">
        <v>168</v>
      </c>
      <c r="I709" s="8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2041</v>
      </c>
      <c r="R709" t="s">
        <v>2044</v>
      </c>
      <c r="S709" s="12">
        <f t="shared" si="47"/>
        <v>43442.25</v>
      </c>
      <c r="T709" s="12">
        <f t="shared" si="46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9">
        <f t="shared" si="44"/>
        <v>707.05882352941171</v>
      </c>
      <c r="G710" s="5" t="s">
        <v>20</v>
      </c>
      <c r="H710">
        <v>137</v>
      </c>
      <c r="I710" s="8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2039</v>
      </c>
      <c r="R710" t="s">
        <v>2040</v>
      </c>
      <c r="S710" s="12">
        <f t="shared" si="47"/>
        <v>42877.208333333328</v>
      </c>
      <c r="T710" s="12">
        <f t="shared" si="46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9">
        <f t="shared" si="44"/>
        <v>142.38775510204081</v>
      </c>
      <c r="G711" s="5" t="s">
        <v>20</v>
      </c>
      <c r="H711">
        <v>186</v>
      </c>
      <c r="I711" s="8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2039</v>
      </c>
      <c r="R711" t="s">
        <v>2040</v>
      </c>
      <c r="S711" s="12">
        <f t="shared" si="47"/>
        <v>41018.208333333336</v>
      </c>
      <c r="T711" s="12">
        <f t="shared" si="46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9">
        <f t="shared" si="44"/>
        <v>147.86046511627907</v>
      </c>
      <c r="G712" s="5" t="s">
        <v>20</v>
      </c>
      <c r="H712">
        <v>125</v>
      </c>
      <c r="I712" s="8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2039</v>
      </c>
      <c r="R712" t="s">
        <v>2040</v>
      </c>
      <c r="S712" s="12">
        <f t="shared" si="47"/>
        <v>43295.208333333328</v>
      </c>
      <c r="T712" s="12">
        <f t="shared" si="46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9">
        <f t="shared" si="44"/>
        <v>20.322580645161288</v>
      </c>
      <c r="G713" s="4" t="s">
        <v>14</v>
      </c>
      <c r="H713">
        <v>14</v>
      </c>
      <c r="I713" s="8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2039</v>
      </c>
      <c r="R713" t="s">
        <v>2040</v>
      </c>
      <c r="S713" s="12">
        <f t="shared" si="47"/>
        <v>42393.25</v>
      </c>
      <c r="T713" s="12">
        <f t="shared" si="46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9">
        <f t="shared" si="44"/>
        <v>1840.625</v>
      </c>
      <c r="G714" s="5" t="s">
        <v>20</v>
      </c>
      <c r="H714">
        <v>202</v>
      </c>
      <c r="I714" s="8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2039</v>
      </c>
      <c r="R714" t="s">
        <v>2040</v>
      </c>
      <c r="S714" s="12">
        <f t="shared" si="47"/>
        <v>42559.208333333328</v>
      </c>
      <c r="T714" s="12">
        <f t="shared" si="46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9">
        <f t="shared" si="44"/>
        <v>161.94202898550725</v>
      </c>
      <c r="G715" s="5" t="s">
        <v>20</v>
      </c>
      <c r="H715">
        <v>103</v>
      </c>
      <c r="I715" s="8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2047</v>
      </c>
      <c r="R715" t="s">
        <v>2056</v>
      </c>
      <c r="S715" s="12">
        <f t="shared" si="47"/>
        <v>42604.208333333328</v>
      </c>
      <c r="T715" s="12">
        <f t="shared" si="46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9">
        <f t="shared" si="44"/>
        <v>472.82077922077923</v>
      </c>
      <c r="G716" s="5" t="s">
        <v>20</v>
      </c>
      <c r="H716">
        <v>1785</v>
      </c>
      <c r="I716" s="8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2035</v>
      </c>
      <c r="R716" t="s">
        <v>2036</v>
      </c>
      <c r="S716" s="12">
        <f t="shared" si="47"/>
        <v>41870.208333333336</v>
      </c>
      <c r="T716" s="12">
        <f t="shared" si="46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9">
        <f t="shared" si="44"/>
        <v>24.466101694915253</v>
      </c>
      <c r="G717" s="4" t="s">
        <v>14</v>
      </c>
      <c r="H717">
        <v>656</v>
      </c>
      <c r="I717" s="8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2050</v>
      </c>
      <c r="R717" t="s">
        <v>2061</v>
      </c>
      <c r="S717" s="12">
        <f t="shared" si="47"/>
        <v>40397.208333333336</v>
      </c>
      <c r="T717" s="12">
        <f t="shared" si="46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9">
        <f t="shared" si="44"/>
        <v>517.65</v>
      </c>
      <c r="G718" s="5" t="s">
        <v>20</v>
      </c>
      <c r="H718">
        <v>157</v>
      </c>
      <c r="I718" s="8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2039</v>
      </c>
      <c r="R718" t="s">
        <v>2040</v>
      </c>
      <c r="S718" s="12">
        <f t="shared" si="47"/>
        <v>41465.208333333336</v>
      </c>
      <c r="T718" s="12">
        <f t="shared" si="46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9">
        <f t="shared" si="44"/>
        <v>247.64285714285714</v>
      </c>
      <c r="G719" s="5" t="s">
        <v>20</v>
      </c>
      <c r="H719">
        <v>555</v>
      </c>
      <c r="I719" s="8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2041</v>
      </c>
      <c r="R719" t="s">
        <v>2042</v>
      </c>
      <c r="S719" s="12">
        <f t="shared" si="47"/>
        <v>40777.208333333336</v>
      </c>
      <c r="T719" s="12">
        <f t="shared" si="46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9">
        <f t="shared" si="44"/>
        <v>100.20481927710843</v>
      </c>
      <c r="G720" s="5" t="s">
        <v>20</v>
      </c>
      <c r="H720">
        <v>297</v>
      </c>
      <c r="I720" s="8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2037</v>
      </c>
      <c r="R720" t="s">
        <v>2046</v>
      </c>
      <c r="S720" s="12">
        <f t="shared" si="47"/>
        <v>41442.208333333336</v>
      </c>
      <c r="T720" s="12">
        <f t="shared" si="46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9">
        <f t="shared" si="44"/>
        <v>153</v>
      </c>
      <c r="G721" s="5" t="s">
        <v>20</v>
      </c>
      <c r="H721">
        <v>123</v>
      </c>
      <c r="I721" s="8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2047</v>
      </c>
      <c r="R721" t="s">
        <v>2053</v>
      </c>
      <c r="S721" s="12">
        <f t="shared" si="47"/>
        <v>41058.208333333336</v>
      </c>
      <c r="T721" s="12">
        <f t="shared" si="46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9">
        <f t="shared" si="44"/>
        <v>37.091954022988503</v>
      </c>
      <c r="G722" s="7" t="s">
        <v>74</v>
      </c>
      <c r="H722">
        <v>38</v>
      </c>
      <c r="I722" s="8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2039</v>
      </c>
      <c r="R722" t="s">
        <v>2040</v>
      </c>
      <c r="S722" s="12">
        <f t="shared" si="47"/>
        <v>43152.25</v>
      </c>
      <c r="T722" s="12">
        <f t="shared" si="46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9">
        <f t="shared" si="44"/>
        <v>4.392394822006473</v>
      </c>
      <c r="G723" s="7" t="s">
        <v>74</v>
      </c>
      <c r="H723">
        <v>60</v>
      </c>
      <c r="I723" s="8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2035</v>
      </c>
      <c r="R723" t="s">
        <v>2036</v>
      </c>
      <c r="S723" s="12">
        <f t="shared" si="47"/>
        <v>43194.208333333328</v>
      </c>
      <c r="T723" s="12">
        <f t="shared" si="46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9">
        <f t="shared" si="44"/>
        <v>156.50721649484535</v>
      </c>
      <c r="G724" s="5" t="s">
        <v>20</v>
      </c>
      <c r="H724">
        <v>3036</v>
      </c>
      <c r="I724" s="8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2041</v>
      </c>
      <c r="R724" t="s">
        <v>2042</v>
      </c>
      <c r="S724" s="12">
        <f t="shared" si="47"/>
        <v>43045.25</v>
      </c>
      <c r="T724" s="12">
        <f t="shared" si="46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9">
        <f t="shared" si="44"/>
        <v>270.40816326530609</v>
      </c>
      <c r="G725" s="5" t="s">
        <v>20</v>
      </c>
      <c r="H725">
        <v>144</v>
      </c>
      <c r="I725" s="8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2039</v>
      </c>
      <c r="R725" t="s">
        <v>2040</v>
      </c>
      <c r="S725" s="12">
        <f t="shared" si="47"/>
        <v>42431.25</v>
      </c>
      <c r="T725" s="12">
        <f t="shared" si="46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9">
        <f t="shared" si="44"/>
        <v>134.05952380952382</v>
      </c>
      <c r="G726" s="5" t="s">
        <v>20</v>
      </c>
      <c r="H726">
        <v>121</v>
      </c>
      <c r="I726" s="8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2039</v>
      </c>
      <c r="R726" t="s">
        <v>2040</v>
      </c>
      <c r="S726" s="12">
        <f t="shared" si="47"/>
        <v>41934.208333333336</v>
      </c>
      <c r="T726" s="12">
        <f t="shared" si="46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9">
        <f t="shared" si="44"/>
        <v>50.398033126293996</v>
      </c>
      <c r="G727" s="4" t="s">
        <v>14</v>
      </c>
      <c r="H727">
        <v>1596</v>
      </c>
      <c r="I727" s="8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2050</v>
      </c>
      <c r="R727" t="s">
        <v>2061</v>
      </c>
      <c r="S727" s="12">
        <f t="shared" si="47"/>
        <v>41958.25</v>
      </c>
      <c r="T727" s="12">
        <f t="shared" si="46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9">
        <f t="shared" si="44"/>
        <v>88.815837937384899</v>
      </c>
      <c r="G728" s="7" t="s">
        <v>74</v>
      </c>
      <c r="H728">
        <v>524</v>
      </c>
      <c r="I728" s="8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2039</v>
      </c>
      <c r="R728" t="s">
        <v>2040</v>
      </c>
      <c r="S728" s="12">
        <f t="shared" si="47"/>
        <v>40476.208333333336</v>
      </c>
      <c r="T728" s="12">
        <f t="shared" si="46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9">
        <f t="shared" si="44"/>
        <v>165</v>
      </c>
      <c r="G729" s="5" t="s">
        <v>20</v>
      </c>
      <c r="H729">
        <v>181</v>
      </c>
      <c r="I729" s="8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2037</v>
      </c>
      <c r="R729" t="s">
        <v>2038</v>
      </c>
      <c r="S729" s="12">
        <f t="shared" si="47"/>
        <v>43485.25</v>
      </c>
      <c r="T729" s="12">
        <f t="shared" si="46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9">
        <f t="shared" si="44"/>
        <v>17.5</v>
      </c>
      <c r="G730" s="4" t="s">
        <v>14</v>
      </c>
      <c r="H730">
        <v>10</v>
      </c>
      <c r="I730" s="8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2039</v>
      </c>
      <c r="R730" t="s">
        <v>2040</v>
      </c>
      <c r="S730" s="12">
        <f t="shared" si="47"/>
        <v>42515.208333333328</v>
      </c>
      <c r="T730" s="12">
        <f t="shared" si="46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9">
        <f t="shared" si="44"/>
        <v>185.66071428571428</v>
      </c>
      <c r="G731" s="5" t="s">
        <v>20</v>
      </c>
      <c r="H731">
        <v>122</v>
      </c>
      <c r="I731" s="8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2041</v>
      </c>
      <c r="R731" t="s">
        <v>2044</v>
      </c>
      <c r="S731" s="12">
        <f t="shared" si="47"/>
        <v>41309.25</v>
      </c>
      <c r="T731" s="12">
        <f t="shared" si="46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9">
        <f t="shared" si="44"/>
        <v>412.6631944444444</v>
      </c>
      <c r="G732" s="5" t="s">
        <v>20</v>
      </c>
      <c r="H732">
        <v>1071</v>
      </c>
      <c r="I732" s="8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2037</v>
      </c>
      <c r="R732" t="s">
        <v>2046</v>
      </c>
      <c r="S732" s="12">
        <f t="shared" si="47"/>
        <v>42147.208333333328</v>
      </c>
      <c r="T732" s="12">
        <f t="shared" si="46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9">
        <f t="shared" si="44"/>
        <v>90.25</v>
      </c>
      <c r="G733" s="7" t="s">
        <v>74</v>
      </c>
      <c r="H733">
        <v>219</v>
      </c>
      <c r="I733" s="8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2037</v>
      </c>
      <c r="R733" t="s">
        <v>2038</v>
      </c>
      <c r="S733" s="12">
        <f t="shared" si="47"/>
        <v>42939.208333333328</v>
      </c>
      <c r="T733" s="12">
        <f t="shared" si="46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9">
        <f t="shared" si="44"/>
        <v>91.984615384615381</v>
      </c>
      <c r="G734" s="4" t="s">
        <v>14</v>
      </c>
      <c r="H734">
        <v>1121</v>
      </c>
      <c r="I734" s="8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2035</v>
      </c>
      <c r="R734" t="s">
        <v>2036</v>
      </c>
      <c r="S734" s="12">
        <f t="shared" si="47"/>
        <v>42816.208333333328</v>
      </c>
      <c r="T734" s="12">
        <f t="shared" si="46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9">
        <f t="shared" si="44"/>
        <v>527.00632911392404</v>
      </c>
      <c r="G735" s="5" t="s">
        <v>20</v>
      </c>
      <c r="H735">
        <v>980</v>
      </c>
      <c r="I735" s="8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2035</v>
      </c>
      <c r="R735" t="s">
        <v>2057</v>
      </c>
      <c r="S735" s="12">
        <f t="shared" si="47"/>
        <v>41844.208333333336</v>
      </c>
      <c r="T735" s="12">
        <f t="shared" si="46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9">
        <f t="shared" si="44"/>
        <v>319.14285714285711</v>
      </c>
      <c r="G736" s="5" t="s">
        <v>20</v>
      </c>
      <c r="H736">
        <v>536</v>
      </c>
      <c r="I736" s="8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2039</v>
      </c>
      <c r="R736" t="s">
        <v>2040</v>
      </c>
      <c r="S736" s="12">
        <f t="shared" si="47"/>
        <v>42763.25</v>
      </c>
      <c r="T736" s="12">
        <f t="shared" si="46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9">
        <f t="shared" si="44"/>
        <v>354.18867924528303</v>
      </c>
      <c r="G737" s="5" t="s">
        <v>20</v>
      </c>
      <c r="H737">
        <v>1991</v>
      </c>
      <c r="I737" s="8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2054</v>
      </c>
      <c r="R737" t="s">
        <v>2055</v>
      </c>
      <c r="S737" s="12">
        <f t="shared" si="47"/>
        <v>42459.208333333328</v>
      </c>
      <c r="T737" s="12">
        <f t="shared" si="46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9">
        <f t="shared" si="44"/>
        <v>32.896103896103895</v>
      </c>
      <c r="G738" s="7" t="s">
        <v>74</v>
      </c>
      <c r="H738">
        <v>29</v>
      </c>
      <c r="I738" s="8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2047</v>
      </c>
      <c r="R738" t="s">
        <v>2048</v>
      </c>
      <c r="S738" s="12">
        <f t="shared" si="47"/>
        <v>42055.25</v>
      </c>
      <c r="T738" s="12">
        <f t="shared" si="46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9">
        <f t="shared" si="44"/>
        <v>135.8918918918919</v>
      </c>
      <c r="G739" s="5" t="s">
        <v>20</v>
      </c>
      <c r="H739">
        <v>180</v>
      </c>
      <c r="I739" s="8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2035</v>
      </c>
      <c r="R739" t="s">
        <v>2045</v>
      </c>
      <c r="S739" s="12">
        <f t="shared" si="47"/>
        <v>42685.25</v>
      </c>
      <c r="T739" s="12">
        <f t="shared" si="46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9">
        <f t="shared" si="44"/>
        <v>2.0843373493975905</v>
      </c>
      <c r="G740" s="4" t="s">
        <v>14</v>
      </c>
      <c r="H740">
        <v>15</v>
      </c>
      <c r="I740" s="8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2039</v>
      </c>
      <c r="R740" t="s">
        <v>2040</v>
      </c>
      <c r="S740" s="12">
        <f t="shared" si="47"/>
        <v>41959.25</v>
      </c>
      <c r="T740" s="12">
        <f t="shared" si="46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9">
        <f t="shared" si="44"/>
        <v>61</v>
      </c>
      <c r="G741" s="4" t="s">
        <v>14</v>
      </c>
      <c r="H741">
        <v>191</v>
      </c>
      <c r="I741" s="8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2035</v>
      </c>
      <c r="R741" t="s">
        <v>2045</v>
      </c>
      <c r="S741" s="12">
        <f t="shared" si="47"/>
        <v>41089.208333333336</v>
      </c>
      <c r="T741" s="12">
        <f t="shared" si="46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9">
        <f t="shared" si="44"/>
        <v>30.037735849056602</v>
      </c>
      <c r="G742" s="4" t="s">
        <v>14</v>
      </c>
      <c r="H742">
        <v>16</v>
      </c>
      <c r="I742" s="8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2039</v>
      </c>
      <c r="R742" t="s">
        <v>2040</v>
      </c>
      <c r="S742" s="12">
        <f t="shared" si="47"/>
        <v>42769.25</v>
      </c>
      <c r="T742" s="12">
        <f t="shared" si="46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9">
        <f t="shared" si="44"/>
        <v>1179.1666666666665</v>
      </c>
      <c r="G743" s="5" t="s">
        <v>20</v>
      </c>
      <c r="H743">
        <v>130</v>
      </c>
      <c r="I743" s="8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2039</v>
      </c>
      <c r="R743" t="s">
        <v>2040</v>
      </c>
      <c r="S743" s="12">
        <f t="shared" si="47"/>
        <v>40321.208333333336</v>
      </c>
      <c r="T743" s="12">
        <f t="shared" si="46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9">
        <f t="shared" si="44"/>
        <v>1126.0833333333335</v>
      </c>
      <c r="G744" s="5" t="s">
        <v>20</v>
      </c>
      <c r="H744">
        <v>122</v>
      </c>
      <c r="I744" s="8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2035</v>
      </c>
      <c r="R744" t="s">
        <v>2043</v>
      </c>
      <c r="S744" s="12">
        <f t="shared" si="47"/>
        <v>40197.25</v>
      </c>
      <c r="T744" s="12">
        <f t="shared" si="46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9">
        <f t="shared" si="44"/>
        <v>12.923076923076923</v>
      </c>
      <c r="G745" s="4" t="s">
        <v>14</v>
      </c>
      <c r="H745">
        <v>17</v>
      </c>
      <c r="I745" s="8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2039</v>
      </c>
      <c r="R745" t="s">
        <v>2040</v>
      </c>
      <c r="S745" s="12">
        <f t="shared" si="47"/>
        <v>42298.208333333328</v>
      </c>
      <c r="T745" s="12">
        <f t="shared" si="46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9">
        <f t="shared" si="44"/>
        <v>712</v>
      </c>
      <c r="G746" s="5" t="s">
        <v>20</v>
      </c>
      <c r="H746">
        <v>140</v>
      </c>
      <c r="I746" s="8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2039</v>
      </c>
      <c r="R746" t="s">
        <v>2040</v>
      </c>
      <c r="S746" s="12">
        <f t="shared" si="47"/>
        <v>43322.208333333328</v>
      </c>
      <c r="T746" s="12">
        <f t="shared" si="46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9">
        <f t="shared" si="44"/>
        <v>30.304347826086957</v>
      </c>
      <c r="G747" s="4" t="s">
        <v>14</v>
      </c>
      <c r="H747">
        <v>34</v>
      </c>
      <c r="I747" s="8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2037</v>
      </c>
      <c r="R747" t="s">
        <v>2046</v>
      </c>
      <c r="S747" s="12">
        <f t="shared" si="47"/>
        <v>40328.208333333336</v>
      </c>
      <c r="T747" s="12">
        <f t="shared" si="46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9">
        <f t="shared" si="44"/>
        <v>212.50896057347671</v>
      </c>
      <c r="G748" s="5" t="s">
        <v>20</v>
      </c>
      <c r="H748">
        <v>3388</v>
      </c>
      <c r="I748" s="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2037</v>
      </c>
      <c r="R748" t="s">
        <v>2038</v>
      </c>
      <c r="S748" s="12">
        <f t="shared" si="47"/>
        <v>40825.208333333336</v>
      </c>
      <c r="T748" s="12">
        <f t="shared" si="46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9">
        <f t="shared" si="44"/>
        <v>228.85714285714286</v>
      </c>
      <c r="G749" s="5" t="s">
        <v>20</v>
      </c>
      <c r="H749">
        <v>280</v>
      </c>
      <c r="I749" s="8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2039</v>
      </c>
      <c r="R749" t="s">
        <v>2040</v>
      </c>
      <c r="S749" s="12">
        <f t="shared" si="47"/>
        <v>40423.208333333336</v>
      </c>
      <c r="T749" s="12">
        <f t="shared" si="46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9">
        <f t="shared" si="44"/>
        <v>34.959979476654695</v>
      </c>
      <c r="G750" s="7" t="s">
        <v>74</v>
      </c>
      <c r="H750">
        <v>614</v>
      </c>
      <c r="I750" s="8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2041</v>
      </c>
      <c r="R750" t="s">
        <v>2049</v>
      </c>
      <c r="S750" s="12">
        <f t="shared" si="47"/>
        <v>40238.25</v>
      </c>
      <c r="T750" s="12">
        <f t="shared" si="46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9">
        <f t="shared" si="44"/>
        <v>157.29069767441862</v>
      </c>
      <c r="G751" s="5" t="s">
        <v>20</v>
      </c>
      <c r="H751">
        <v>366</v>
      </c>
      <c r="I751" s="8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2037</v>
      </c>
      <c r="R751" t="s">
        <v>2046</v>
      </c>
      <c r="S751" s="12">
        <f t="shared" si="47"/>
        <v>41920.208333333336</v>
      </c>
      <c r="T751" s="12">
        <f t="shared" si="46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9">
        <f t="shared" si="44"/>
        <v>1</v>
      </c>
      <c r="G752" s="4" t="s">
        <v>14</v>
      </c>
      <c r="H752">
        <v>1</v>
      </c>
      <c r="I752" s="8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2035</v>
      </c>
      <c r="R752" t="s">
        <v>2043</v>
      </c>
      <c r="S752" s="12">
        <f t="shared" si="47"/>
        <v>40360.208333333336</v>
      </c>
      <c r="T752" s="12">
        <f t="shared" si="46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44"/>
        <v>232.30555555555554</v>
      </c>
      <c r="G753" s="5" t="s">
        <v>20</v>
      </c>
      <c r="H753">
        <v>270</v>
      </c>
      <c r="I753" s="8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2047</v>
      </c>
      <c r="R753" t="s">
        <v>2048</v>
      </c>
      <c r="S753" s="12">
        <f t="shared" si="47"/>
        <v>42446.208333333328</v>
      </c>
      <c r="T753" s="12">
        <f t="shared" si="46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9">
        <f t="shared" si="44"/>
        <v>92.448275862068968</v>
      </c>
      <c r="G754" s="7" t="s">
        <v>74</v>
      </c>
      <c r="H754">
        <v>114</v>
      </c>
      <c r="I754" s="8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2039</v>
      </c>
      <c r="R754" t="s">
        <v>2040</v>
      </c>
      <c r="S754" s="12">
        <f t="shared" si="47"/>
        <v>40395.208333333336</v>
      </c>
      <c r="T754" s="12">
        <f t="shared" si="46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9">
        <f t="shared" si="44"/>
        <v>256.70212765957444</v>
      </c>
      <c r="G755" s="5" t="s">
        <v>20</v>
      </c>
      <c r="H755">
        <v>137</v>
      </c>
      <c r="I755" s="8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2054</v>
      </c>
      <c r="R755" t="s">
        <v>2055</v>
      </c>
      <c r="S755" s="12">
        <f t="shared" si="47"/>
        <v>40321.208333333336</v>
      </c>
      <c r="T755" s="12">
        <f t="shared" si="46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9">
        <f t="shared" si="44"/>
        <v>168.47017045454547</v>
      </c>
      <c r="G756" s="5" t="s">
        <v>20</v>
      </c>
      <c r="H756">
        <v>3205</v>
      </c>
      <c r="I756" s="8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2039</v>
      </c>
      <c r="R756" t="s">
        <v>2040</v>
      </c>
      <c r="S756" s="12">
        <f t="shared" si="47"/>
        <v>41210.208333333336</v>
      </c>
      <c r="T756" s="12">
        <f t="shared" si="46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9">
        <f t="shared" si="44"/>
        <v>166.57777777777778</v>
      </c>
      <c r="G757" s="5" t="s">
        <v>20</v>
      </c>
      <c r="H757">
        <v>288</v>
      </c>
      <c r="I757" s="8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2039</v>
      </c>
      <c r="R757" t="s">
        <v>2040</v>
      </c>
      <c r="S757" s="12">
        <f t="shared" si="47"/>
        <v>43096.25</v>
      </c>
      <c r="T757" s="12">
        <f t="shared" si="46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9">
        <f t="shared" si="44"/>
        <v>772.07692307692309</v>
      </c>
      <c r="G758" s="5" t="s">
        <v>20</v>
      </c>
      <c r="H758">
        <v>148</v>
      </c>
      <c r="I758" s="8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2039</v>
      </c>
      <c r="R758" t="s">
        <v>2040</v>
      </c>
      <c r="S758" s="12">
        <f t="shared" si="47"/>
        <v>42024.25</v>
      </c>
      <c r="T758" s="12">
        <f t="shared" si="46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9">
        <f t="shared" si="44"/>
        <v>406.85714285714283</v>
      </c>
      <c r="G759" s="5" t="s">
        <v>20</v>
      </c>
      <c r="H759">
        <v>114</v>
      </c>
      <c r="I759" s="8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2041</v>
      </c>
      <c r="R759" t="s">
        <v>2044</v>
      </c>
      <c r="S759" s="12">
        <f t="shared" si="47"/>
        <v>40675.208333333336</v>
      </c>
      <c r="T759" s="12">
        <f t="shared" si="46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9">
        <f t="shared" si="44"/>
        <v>564.20608108108115</v>
      </c>
      <c r="G760" s="5" t="s">
        <v>20</v>
      </c>
      <c r="H760">
        <v>1518</v>
      </c>
      <c r="I760" s="8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2035</v>
      </c>
      <c r="R760" t="s">
        <v>2036</v>
      </c>
      <c r="S760" s="12">
        <f t="shared" si="47"/>
        <v>41936.208333333336</v>
      </c>
      <c r="T760" s="12">
        <f t="shared" si="46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9">
        <f t="shared" si="44"/>
        <v>68.426865671641792</v>
      </c>
      <c r="G761" s="4" t="s">
        <v>14</v>
      </c>
      <c r="H761">
        <v>1274</v>
      </c>
      <c r="I761" s="8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2035</v>
      </c>
      <c r="R761" t="s">
        <v>2043</v>
      </c>
      <c r="S761" s="12">
        <f t="shared" si="47"/>
        <v>43136.25</v>
      </c>
      <c r="T761" s="12">
        <f t="shared" si="46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9">
        <f t="shared" si="44"/>
        <v>34.351966873706004</v>
      </c>
      <c r="G762" s="4" t="s">
        <v>14</v>
      </c>
      <c r="H762">
        <v>210</v>
      </c>
      <c r="I762" s="8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2050</v>
      </c>
      <c r="R762" t="s">
        <v>2051</v>
      </c>
      <c r="S762" s="12">
        <f t="shared" si="47"/>
        <v>43678.208333333328</v>
      </c>
      <c r="T762" s="12">
        <f t="shared" si="46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9">
        <f t="shared" si="44"/>
        <v>655.4545454545455</v>
      </c>
      <c r="G763" s="5" t="s">
        <v>20</v>
      </c>
      <c r="H763">
        <v>166</v>
      </c>
      <c r="I763" s="8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2035</v>
      </c>
      <c r="R763" t="s">
        <v>2036</v>
      </c>
      <c r="S763" s="12">
        <f t="shared" si="47"/>
        <v>42938.208333333328</v>
      </c>
      <c r="T763" s="12">
        <f t="shared" si="46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9">
        <f t="shared" si="44"/>
        <v>177.25714285714284</v>
      </c>
      <c r="G764" s="5" t="s">
        <v>20</v>
      </c>
      <c r="H764">
        <v>100</v>
      </c>
      <c r="I764" s="8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2035</v>
      </c>
      <c r="R764" t="s">
        <v>2058</v>
      </c>
      <c r="S764" s="12">
        <f t="shared" si="47"/>
        <v>41241.25</v>
      </c>
      <c r="T764" s="12">
        <f t="shared" si="46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9">
        <f t="shared" si="44"/>
        <v>113.17857142857144</v>
      </c>
      <c r="G765" s="5" t="s">
        <v>20</v>
      </c>
      <c r="H765">
        <v>235</v>
      </c>
      <c r="I765" s="8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2039</v>
      </c>
      <c r="R765" t="s">
        <v>2040</v>
      </c>
      <c r="S765" s="12">
        <f t="shared" si="47"/>
        <v>41037.208333333336</v>
      </c>
      <c r="T765" s="12">
        <f t="shared" si="46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9">
        <f t="shared" si="44"/>
        <v>728.18181818181824</v>
      </c>
      <c r="G766" s="5" t="s">
        <v>20</v>
      </c>
      <c r="H766">
        <v>148</v>
      </c>
      <c r="I766" s="8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2035</v>
      </c>
      <c r="R766" t="s">
        <v>2036</v>
      </c>
      <c r="S766" s="12">
        <f t="shared" si="47"/>
        <v>40676.208333333336</v>
      </c>
      <c r="T766" s="12">
        <f t="shared" si="46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9">
        <f t="shared" si="44"/>
        <v>208.33333333333334</v>
      </c>
      <c r="G767" s="5" t="s">
        <v>20</v>
      </c>
      <c r="H767">
        <v>198</v>
      </c>
      <c r="I767" s="8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2035</v>
      </c>
      <c r="R767" t="s">
        <v>2045</v>
      </c>
      <c r="S767" s="12">
        <f t="shared" si="47"/>
        <v>42840.208333333328</v>
      </c>
      <c r="T767" s="12">
        <f t="shared" si="46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9">
        <f t="shared" si="44"/>
        <v>31.171232876712331</v>
      </c>
      <c r="G768" s="4" t="s">
        <v>14</v>
      </c>
      <c r="H768">
        <v>248</v>
      </c>
      <c r="I768" s="8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2041</v>
      </c>
      <c r="R768" t="s">
        <v>2063</v>
      </c>
      <c r="S768" s="12">
        <f t="shared" si="47"/>
        <v>43362.208333333328</v>
      </c>
      <c r="T768" s="12">
        <f t="shared" si="46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9">
        <f t="shared" si="44"/>
        <v>56.967078189300416</v>
      </c>
      <c r="G769" s="4" t="s">
        <v>14</v>
      </c>
      <c r="H769">
        <v>513</v>
      </c>
      <c r="I769" s="8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2047</v>
      </c>
      <c r="R769" t="s">
        <v>2059</v>
      </c>
      <c r="S769" s="12">
        <f t="shared" si="47"/>
        <v>42283.208333333328</v>
      </c>
      <c r="T769" s="12">
        <f t="shared" si="46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9">
        <f t="shared" si="44"/>
        <v>231</v>
      </c>
      <c r="G770" s="5" t="s">
        <v>20</v>
      </c>
      <c r="H770">
        <v>150</v>
      </c>
      <c r="I770" s="8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2039</v>
      </c>
      <c r="R770" t="s">
        <v>2040</v>
      </c>
      <c r="S770" s="12">
        <f t="shared" si="47"/>
        <v>41619.25</v>
      </c>
      <c r="T770" s="12">
        <f t="shared" si="46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9">
        <f t="shared" ref="F771:F834" si="48">E771/D771*100</f>
        <v>86.867834394904463</v>
      </c>
      <c r="G771" s="4" t="s">
        <v>14</v>
      </c>
      <c r="H771">
        <v>3410</v>
      </c>
      <c r="I771" s="8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2050</v>
      </c>
      <c r="R771" t="s">
        <v>2051</v>
      </c>
      <c r="S771" s="12">
        <f t="shared" si="47"/>
        <v>41501.208333333336</v>
      </c>
      <c r="T771" s="12">
        <f t="shared" ref="T771:T834" si="50">(((M771/60)/60)/24)+DATE(1970,1,1)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9">
        <f t="shared" si="48"/>
        <v>270.74418604651163</v>
      </c>
      <c r="G772" s="5" t="s">
        <v>20</v>
      </c>
      <c r="H772">
        <v>216</v>
      </c>
      <c r="I772" s="8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2039</v>
      </c>
      <c r="R772" t="s">
        <v>2040</v>
      </c>
      <c r="S772" s="12">
        <f t="shared" ref="S772:S835" si="51">(((L772/60)/60)/24)+DATE(1970,1,1)</f>
        <v>41743.208333333336</v>
      </c>
      <c r="T772" s="12">
        <f t="shared" si="50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9">
        <f t="shared" si="48"/>
        <v>49.446428571428569</v>
      </c>
      <c r="G773" s="7" t="s">
        <v>74</v>
      </c>
      <c r="H773">
        <v>26</v>
      </c>
      <c r="I773" s="8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2039</v>
      </c>
      <c r="R773" t="s">
        <v>2040</v>
      </c>
      <c r="S773" s="12">
        <f t="shared" si="51"/>
        <v>43491.25</v>
      </c>
      <c r="T773" s="12">
        <f t="shared" si="50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9">
        <f t="shared" si="48"/>
        <v>113.3596256684492</v>
      </c>
      <c r="G774" s="5" t="s">
        <v>20</v>
      </c>
      <c r="H774">
        <v>5139</v>
      </c>
      <c r="I774" s="8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2035</v>
      </c>
      <c r="R774" t="s">
        <v>2045</v>
      </c>
      <c r="S774" s="12">
        <f t="shared" si="51"/>
        <v>43505.25</v>
      </c>
      <c r="T774" s="12">
        <f t="shared" si="50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9">
        <f t="shared" si="48"/>
        <v>190.55555555555554</v>
      </c>
      <c r="G775" s="5" t="s">
        <v>20</v>
      </c>
      <c r="H775">
        <v>2353</v>
      </c>
      <c r="I775" s="8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2039</v>
      </c>
      <c r="R775" t="s">
        <v>2040</v>
      </c>
      <c r="S775" s="12">
        <f t="shared" si="51"/>
        <v>42838.208333333328</v>
      </c>
      <c r="T775" s="12">
        <f t="shared" si="50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9">
        <f t="shared" si="48"/>
        <v>135.5</v>
      </c>
      <c r="G776" s="5" t="s">
        <v>20</v>
      </c>
      <c r="H776">
        <v>78</v>
      </c>
      <c r="I776" s="8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2037</v>
      </c>
      <c r="R776" t="s">
        <v>2038</v>
      </c>
      <c r="S776" s="12">
        <f t="shared" si="51"/>
        <v>42513.208333333328</v>
      </c>
      <c r="T776" s="12">
        <f t="shared" si="50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9">
        <f t="shared" si="48"/>
        <v>10.297872340425531</v>
      </c>
      <c r="G777" s="4" t="s">
        <v>14</v>
      </c>
      <c r="H777">
        <v>10</v>
      </c>
      <c r="I777" s="8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2035</v>
      </c>
      <c r="R777" t="s">
        <v>2036</v>
      </c>
      <c r="S777" s="12">
        <f t="shared" si="51"/>
        <v>41949.25</v>
      </c>
      <c r="T777" s="12">
        <f t="shared" si="50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9">
        <f t="shared" si="48"/>
        <v>65.544223826714799</v>
      </c>
      <c r="G778" s="4" t="s">
        <v>14</v>
      </c>
      <c r="H778">
        <v>2201</v>
      </c>
      <c r="I778" s="8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2039</v>
      </c>
      <c r="R778" t="s">
        <v>2040</v>
      </c>
      <c r="S778" s="12">
        <f t="shared" si="51"/>
        <v>43650.208333333328</v>
      </c>
      <c r="T778" s="12">
        <f t="shared" si="50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9">
        <f t="shared" si="48"/>
        <v>49.026652452025587</v>
      </c>
      <c r="G779" s="4" t="s">
        <v>14</v>
      </c>
      <c r="H779">
        <v>676</v>
      </c>
      <c r="I779" s="8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2039</v>
      </c>
      <c r="R779" t="s">
        <v>2040</v>
      </c>
      <c r="S779" s="12">
        <f t="shared" si="51"/>
        <v>40809.208333333336</v>
      </c>
      <c r="T779" s="12">
        <f t="shared" si="50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9">
        <f t="shared" si="48"/>
        <v>787.92307692307691</v>
      </c>
      <c r="G780" s="5" t="s">
        <v>20</v>
      </c>
      <c r="H780">
        <v>174</v>
      </c>
      <c r="I780" s="8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2041</v>
      </c>
      <c r="R780" t="s">
        <v>2049</v>
      </c>
      <c r="S780" s="12">
        <f t="shared" si="51"/>
        <v>40768.208333333336</v>
      </c>
      <c r="T780" s="12">
        <f t="shared" si="50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9">
        <f t="shared" si="48"/>
        <v>80.306347746090154</v>
      </c>
      <c r="G781" s="4" t="s">
        <v>14</v>
      </c>
      <c r="H781">
        <v>831</v>
      </c>
      <c r="I781" s="8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2039</v>
      </c>
      <c r="R781" t="s">
        <v>2040</v>
      </c>
      <c r="S781" s="12">
        <f t="shared" si="51"/>
        <v>42230.208333333328</v>
      </c>
      <c r="T781" s="12">
        <f t="shared" si="50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9">
        <f t="shared" si="48"/>
        <v>106.29411764705883</v>
      </c>
      <c r="G782" s="5" t="s">
        <v>20</v>
      </c>
      <c r="H782">
        <v>164</v>
      </c>
      <c r="I782" s="8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2041</v>
      </c>
      <c r="R782" t="s">
        <v>2044</v>
      </c>
      <c r="S782" s="12">
        <f t="shared" si="51"/>
        <v>42573.208333333328</v>
      </c>
      <c r="T782" s="12">
        <f t="shared" si="50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9">
        <f t="shared" si="48"/>
        <v>50.735632183908038</v>
      </c>
      <c r="G783" s="7" t="s">
        <v>74</v>
      </c>
      <c r="H783">
        <v>56</v>
      </c>
      <c r="I783" s="8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2039</v>
      </c>
      <c r="R783" t="s">
        <v>2040</v>
      </c>
      <c r="S783" s="12">
        <f t="shared" si="51"/>
        <v>40482.208333333336</v>
      </c>
      <c r="T783" s="12">
        <f t="shared" si="50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9">
        <f t="shared" si="48"/>
        <v>215.31372549019611</v>
      </c>
      <c r="G784" s="5" t="s">
        <v>20</v>
      </c>
      <c r="H784">
        <v>161</v>
      </c>
      <c r="I784" s="8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2041</v>
      </c>
      <c r="R784" t="s">
        <v>2049</v>
      </c>
      <c r="S784" s="12">
        <f t="shared" si="51"/>
        <v>40603.25</v>
      </c>
      <c r="T784" s="12">
        <f t="shared" si="50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9">
        <f t="shared" si="48"/>
        <v>141.22972972972974</v>
      </c>
      <c r="G785" s="5" t="s">
        <v>20</v>
      </c>
      <c r="H785">
        <v>138</v>
      </c>
      <c r="I785" s="8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2035</v>
      </c>
      <c r="R785" t="s">
        <v>2036</v>
      </c>
      <c r="S785" s="12">
        <f t="shared" si="51"/>
        <v>41625.25</v>
      </c>
      <c r="T785" s="12">
        <f t="shared" si="50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9">
        <f t="shared" si="48"/>
        <v>115.33745781777279</v>
      </c>
      <c r="G786" s="5" t="s">
        <v>20</v>
      </c>
      <c r="H786">
        <v>3308</v>
      </c>
      <c r="I786" s="8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2037</v>
      </c>
      <c r="R786" t="s">
        <v>2038</v>
      </c>
      <c r="S786" s="12">
        <f t="shared" si="51"/>
        <v>42435.25</v>
      </c>
      <c r="T786" s="12">
        <f t="shared" si="50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9">
        <f t="shared" si="48"/>
        <v>193.11940298507463</v>
      </c>
      <c r="G787" s="5" t="s">
        <v>20</v>
      </c>
      <c r="H787">
        <v>127</v>
      </c>
      <c r="I787" s="8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2041</v>
      </c>
      <c r="R787" t="s">
        <v>2049</v>
      </c>
      <c r="S787" s="12">
        <f t="shared" si="51"/>
        <v>43582.208333333328</v>
      </c>
      <c r="T787" s="12">
        <f t="shared" si="50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9">
        <f t="shared" si="48"/>
        <v>729.73333333333335</v>
      </c>
      <c r="G788" s="5" t="s">
        <v>20</v>
      </c>
      <c r="H788">
        <v>207</v>
      </c>
      <c r="I788" s="8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2035</v>
      </c>
      <c r="R788" t="s">
        <v>2058</v>
      </c>
      <c r="S788" s="12">
        <f t="shared" si="51"/>
        <v>43186.208333333328</v>
      </c>
      <c r="T788" s="12">
        <f t="shared" si="50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9">
        <f t="shared" si="48"/>
        <v>99.66339869281046</v>
      </c>
      <c r="G789" s="4" t="s">
        <v>14</v>
      </c>
      <c r="H789">
        <v>859</v>
      </c>
      <c r="I789" s="8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2035</v>
      </c>
      <c r="R789" t="s">
        <v>2036</v>
      </c>
      <c r="S789" s="12">
        <f t="shared" si="51"/>
        <v>40684.208333333336</v>
      </c>
      <c r="T789" s="12">
        <f t="shared" si="50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9">
        <f t="shared" si="48"/>
        <v>88.166666666666671</v>
      </c>
      <c r="G790" s="6" t="s">
        <v>47</v>
      </c>
      <c r="H790">
        <v>31</v>
      </c>
      <c r="I790" s="8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2041</v>
      </c>
      <c r="R790" t="s">
        <v>2049</v>
      </c>
      <c r="S790" s="12">
        <f t="shared" si="51"/>
        <v>41202.208333333336</v>
      </c>
      <c r="T790" s="12">
        <f t="shared" si="50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9">
        <f t="shared" si="48"/>
        <v>37.233333333333334</v>
      </c>
      <c r="G791" s="4" t="s">
        <v>14</v>
      </c>
      <c r="H791">
        <v>45</v>
      </c>
      <c r="I791" s="8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2039</v>
      </c>
      <c r="R791" t="s">
        <v>2040</v>
      </c>
      <c r="S791" s="12">
        <f t="shared" si="51"/>
        <v>41786.208333333336</v>
      </c>
      <c r="T791" s="12">
        <f t="shared" si="50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9">
        <f t="shared" si="48"/>
        <v>30.540075309306079</v>
      </c>
      <c r="G792" s="7" t="s">
        <v>74</v>
      </c>
      <c r="H792">
        <v>1113</v>
      </c>
      <c r="I792" s="8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2039</v>
      </c>
      <c r="R792" t="s">
        <v>2040</v>
      </c>
      <c r="S792" s="12">
        <f t="shared" si="51"/>
        <v>40223.25</v>
      </c>
      <c r="T792" s="12">
        <f t="shared" si="50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9">
        <f t="shared" si="48"/>
        <v>25.714285714285712</v>
      </c>
      <c r="G793" s="4" t="s">
        <v>14</v>
      </c>
      <c r="H793">
        <v>6</v>
      </c>
      <c r="I793" s="8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2033</v>
      </c>
      <c r="R793" t="s">
        <v>2034</v>
      </c>
      <c r="S793" s="12">
        <f t="shared" si="51"/>
        <v>42715.25</v>
      </c>
      <c r="T793" s="12">
        <f t="shared" si="50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9">
        <f t="shared" si="48"/>
        <v>34</v>
      </c>
      <c r="G794" s="4" t="s">
        <v>14</v>
      </c>
      <c r="H794">
        <v>7</v>
      </c>
      <c r="I794" s="8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2039</v>
      </c>
      <c r="R794" t="s">
        <v>2040</v>
      </c>
      <c r="S794" s="12">
        <f t="shared" si="51"/>
        <v>41451.208333333336</v>
      </c>
      <c r="T794" s="12">
        <f t="shared" si="50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9">
        <f t="shared" si="48"/>
        <v>1185.909090909091</v>
      </c>
      <c r="G795" s="5" t="s">
        <v>20</v>
      </c>
      <c r="H795">
        <v>181</v>
      </c>
      <c r="I795" s="8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2047</v>
      </c>
      <c r="R795" t="s">
        <v>2048</v>
      </c>
      <c r="S795" s="12">
        <f t="shared" si="51"/>
        <v>41450.208333333336</v>
      </c>
      <c r="T795" s="12">
        <f t="shared" si="50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9">
        <f t="shared" si="48"/>
        <v>125.39393939393939</v>
      </c>
      <c r="G796" s="5" t="s">
        <v>20</v>
      </c>
      <c r="H796">
        <v>110</v>
      </c>
      <c r="I796" s="8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2035</v>
      </c>
      <c r="R796" t="s">
        <v>2036</v>
      </c>
      <c r="S796" s="12">
        <f t="shared" si="51"/>
        <v>43091.25</v>
      </c>
      <c r="T796" s="12">
        <f t="shared" si="50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9">
        <f t="shared" si="48"/>
        <v>14.394366197183098</v>
      </c>
      <c r="G797" s="4" t="s">
        <v>14</v>
      </c>
      <c r="H797">
        <v>31</v>
      </c>
      <c r="I797" s="8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2041</v>
      </c>
      <c r="R797" t="s">
        <v>2044</v>
      </c>
      <c r="S797" s="12">
        <f t="shared" si="51"/>
        <v>42675.208333333328</v>
      </c>
      <c r="T797" s="12">
        <f t="shared" si="50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9">
        <f t="shared" si="48"/>
        <v>54.807692307692314</v>
      </c>
      <c r="G798" s="4" t="s">
        <v>14</v>
      </c>
      <c r="H798">
        <v>78</v>
      </c>
      <c r="I798" s="8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2050</v>
      </c>
      <c r="R798" t="s">
        <v>2061</v>
      </c>
      <c r="S798" s="12">
        <f t="shared" si="51"/>
        <v>41859.208333333336</v>
      </c>
      <c r="T798" s="12">
        <f t="shared" si="50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9">
        <f t="shared" si="48"/>
        <v>109.63157894736841</v>
      </c>
      <c r="G799" s="5" t="s">
        <v>20</v>
      </c>
      <c r="H799">
        <v>185</v>
      </c>
      <c r="I799" s="8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2037</v>
      </c>
      <c r="R799" t="s">
        <v>2038</v>
      </c>
      <c r="S799" s="12">
        <f t="shared" si="51"/>
        <v>43464.25</v>
      </c>
      <c r="T799" s="12">
        <f t="shared" si="50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9">
        <f t="shared" si="48"/>
        <v>188.47058823529412</v>
      </c>
      <c r="G800" s="5" t="s">
        <v>20</v>
      </c>
      <c r="H800">
        <v>121</v>
      </c>
      <c r="I800" s="8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2039</v>
      </c>
      <c r="R800" t="s">
        <v>2040</v>
      </c>
      <c r="S800" s="12">
        <f t="shared" si="51"/>
        <v>41060.208333333336</v>
      </c>
      <c r="T800" s="12">
        <f t="shared" si="50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9">
        <f t="shared" si="48"/>
        <v>87.008284023668637</v>
      </c>
      <c r="G801" s="4" t="s">
        <v>14</v>
      </c>
      <c r="H801">
        <v>1225</v>
      </c>
      <c r="I801" s="8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2039</v>
      </c>
      <c r="R801" t="s">
        <v>2040</v>
      </c>
      <c r="S801" s="12">
        <f t="shared" si="51"/>
        <v>42399.25</v>
      </c>
      <c r="T801" s="12">
        <f t="shared" si="50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9">
        <f t="shared" si="48"/>
        <v>1</v>
      </c>
      <c r="G802" s="4" t="s">
        <v>14</v>
      </c>
      <c r="H802">
        <v>1</v>
      </c>
      <c r="I802" s="8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2035</v>
      </c>
      <c r="R802" t="s">
        <v>2036</v>
      </c>
      <c r="S802" s="12">
        <f t="shared" si="51"/>
        <v>42167.208333333328</v>
      </c>
      <c r="T802" s="12">
        <f t="shared" si="50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9">
        <f t="shared" si="48"/>
        <v>202.9130434782609</v>
      </c>
      <c r="G803" s="5" t="s">
        <v>20</v>
      </c>
      <c r="H803">
        <v>106</v>
      </c>
      <c r="I803" s="8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2054</v>
      </c>
      <c r="R803" t="s">
        <v>2055</v>
      </c>
      <c r="S803" s="12">
        <f t="shared" si="51"/>
        <v>43830.25</v>
      </c>
      <c r="T803" s="12">
        <f t="shared" si="50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9">
        <f t="shared" si="48"/>
        <v>197.03225806451613</v>
      </c>
      <c r="G804" s="5" t="s">
        <v>20</v>
      </c>
      <c r="H804">
        <v>142</v>
      </c>
      <c r="I804" s="8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2054</v>
      </c>
      <c r="R804" t="s">
        <v>2055</v>
      </c>
      <c r="S804" s="12">
        <f t="shared" si="51"/>
        <v>43650.208333333328</v>
      </c>
      <c r="T804" s="12">
        <f t="shared" si="50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9">
        <f t="shared" si="48"/>
        <v>107</v>
      </c>
      <c r="G805" s="5" t="s">
        <v>20</v>
      </c>
      <c r="H805">
        <v>233</v>
      </c>
      <c r="I805" s="8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2039</v>
      </c>
      <c r="R805" t="s">
        <v>2040</v>
      </c>
      <c r="S805" s="12">
        <f t="shared" si="51"/>
        <v>43492.25</v>
      </c>
      <c r="T805" s="12">
        <f t="shared" si="50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9">
        <f t="shared" si="48"/>
        <v>268.73076923076923</v>
      </c>
      <c r="G806" s="5" t="s">
        <v>20</v>
      </c>
      <c r="H806">
        <v>218</v>
      </c>
      <c r="I806" s="8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2035</v>
      </c>
      <c r="R806" t="s">
        <v>2036</v>
      </c>
      <c r="S806" s="12">
        <f t="shared" si="51"/>
        <v>43102.25</v>
      </c>
      <c r="T806" s="12">
        <f t="shared" si="50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9">
        <f t="shared" si="48"/>
        <v>50.845360824742272</v>
      </c>
      <c r="G807" s="4" t="s">
        <v>14</v>
      </c>
      <c r="H807">
        <v>67</v>
      </c>
      <c r="I807" s="8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2041</v>
      </c>
      <c r="R807" t="s">
        <v>2042</v>
      </c>
      <c r="S807" s="12">
        <f t="shared" si="51"/>
        <v>41958.25</v>
      </c>
      <c r="T807" s="12">
        <f t="shared" si="50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9">
        <f t="shared" si="48"/>
        <v>1180.2857142857142</v>
      </c>
      <c r="G808" s="5" t="s">
        <v>20</v>
      </c>
      <c r="H808">
        <v>76</v>
      </c>
      <c r="I808" s="8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2041</v>
      </c>
      <c r="R808" t="s">
        <v>2044</v>
      </c>
      <c r="S808" s="12">
        <f t="shared" si="51"/>
        <v>40973.25</v>
      </c>
      <c r="T808" s="12">
        <f t="shared" si="50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9">
        <f t="shared" si="48"/>
        <v>264</v>
      </c>
      <c r="G809" s="5" t="s">
        <v>20</v>
      </c>
      <c r="H809">
        <v>43</v>
      </c>
      <c r="I809" s="8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2039</v>
      </c>
      <c r="R809" t="s">
        <v>2040</v>
      </c>
      <c r="S809" s="12">
        <f t="shared" si="51"/>
        <v>43753.208333333328</v>
      </c>
      <c r="T809" s="12">
        <f t="shared" si="50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9">
        <f t="shared" si="48"/>
        <v>30.44230769230769</v>
      </c>
      <c r="G810" s="4" t="s">
        <v>14</v>
      </c>
      <c r="H810">
        <v>19</v>
      </c>
      <c r="I810" s="8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2033</v>
      </c>
      <c r="R810" t="s">
        <v>2034</v>
      </c>
      <c r="S810" s="12">
        <f t="shared" si="51"/>
        <v>42507.208333333328</v>
      </c>
      <c r="T810" s="12">
        <f t="shared" si="50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9">
        <f t="shared" si="48"/>
        <v>62.880681818181813</v>
      </c>
      <c r="G811" s="4" t="s">
        <v>14</v>
      </c>
      <c r="H811">
        <v>2108</v>
      </c>
      <c r="I811" s="8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2041</v>
      </c>
      <c r="R811" t="s">
        <v>2042</v>
      </c>
      <c r="S811" s="12">
        <f t="shared" si="51"/>
        <v>41135.208333333336</v>
      </c>
      <c r="T811" s="12">
        <f t="shared" si="50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9">
        <f t="shared" si="48"/>
        <v>193.125</v>
      </c>
      <c r="G812" s="5" t="s">
        <v>20</v>
      </c>
      <c r="H812">
        <v>221</v>
      </c>
      <c r="I812" s="8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2039</v>
      </c>
      <c r="R812" t="s">
        <v>2040</v>
      </c>
      <c r="S812" s="12">
        <f t="shared" si="51"/>
        <v>43067.25</v>
      </c>
      <c r="T812" s="12">
        <f t="shared" si="50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9">
        <f t="shared" si="48"/>
        <v>77.102702702702715</v>
      </c>
      <c r="G813" s="4" t="s">
        <v>14</v>
      </c>
      <c r="H813">
        <v>679</v>
      </c>
      <c r="I813" s="8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2050</v>
      </c>
      <c r="R813" t="s">
        <v>2051</v>
      </c>
      <c r="S813" s="12">
        <f t="shared" si="51"/>
        <v>42378.25</v>
      </c>
      <c r="T813" s="12">
        <f t="shared" si="50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9">
        <f t="shared" si="48"/>
        <v>225.52763819095478</v>
      </c>
      <c r="G814" s="5" t="s">
        <v>20</v>
      </c>
      <c r="H814">
        <v>2805</v>
      </c>
      <c r="I814" s="8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2047</v>
      </c>
      <c r="R814" t="s">
        <v>2048</v>
      </c>
      <c r="S814" s="12">
        <f t="shared" si="51"/>
        <v>43206.208333333328</v>
      </c>
      <c r="T814" s="12">
        <f t="shared" si="50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9">
        <f t="shared" si="48"/>
        <v>239.40625</v>
      </c>
      <c r="G815" s="5" t="s">
        <v>20</v>
      </c>
      <c r="H815">
        <v>68</v>
      </c>
      <c r="I815" s="8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2050</v>
      </c>
      <c r="R815" t="s">
        <v>2051</v>
      </c>
      <c r="S815" s="12">
        <f t="shared" si="51"/>
        <v>41148.208333333336</v>
      </c>
      <c r="T815" s="12">
        <f t="shared" si="50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9">
        <f t="shared" si="48"/>
        <v>92.1875</v>
      </c>
      <c r="G816" s="4" t="s">
        <v>14</v>
      </c>
      <c r="H816">
        <v>36</v>
      </c>
      <c r="I816" s="8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2035</v>
      </c>
      <c r="R816" t="s">
        <v>2036</v>
      </c>
      <c r="S816" s="12">
        <f t="shared" si="51"/>
        <v>42517.208333333328</v>
      </c>
      <c r="T816" s="12">
        <f t="shared" si="50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9">
        <f t="shared" si="48"/>
        <v>130.23333333333335</v>
      </c>
      <c r="G817" s="5" t="s">
        <v>20</v>
      </c>
      <c r="H817">
        <v>183</v>
      </c>
      <c r="I817" s="8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2035</v>
      </c>
      <c r="R817" t="s">
        <v>2036</v>
      </c>
      <c r="S817" s="12">
        <f t="shared" si="51"/>
        <v>43068.25</v>
      </c>
      <c r="T817" s="12">
        <f t="shared" si="50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9">
        <f t="shared" si="48"/>
        <v>615.21739130434787</v>
      </c>
      <c r="G818" s="5" t="s">
        <v>20</v>
      </c>
      <c r="H818">
        <v>133</v>
      </c>
      <c r="I818" s="8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2039</v>
      </c>
      <c r="R818" t="s">
        <v>2040</v>
      </c>
      <c r="S818" s="12">
        <f t="shared" si="51"/>
        <v>41680.25</v>
      </c>
      <c r="T818" s="12">
        <f t="shared" si="50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9">
        <f t="shared" si="48"/>
        <v>368.79532163742692</v>
      </c>
      <c r="G819" s="5" t="s">
        <v>20</v>
      </c>
      <c r="H819">
        <v>2489</v>
      </c>
      <c r="I819" s="8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2047</v>
      </c>
      <c r="R819" t="s">
        <v>2048</v>
      </c>
      <c r="S819" s="12">
        <f t="shared" si="51"/>
        <v>43589.208333333328</v>
      </c>
      <c r="T819" s="12">
        <f t="shared" si="50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9">
        <f t="shared" si="48"/>
        <v>1094.8571428571429</v>
      </c>
      <c r="G820" s="5" t="s">
        <v>20</v>
      </c>
      <c r="H820">
        <v>69</v>
      </c>
      <c r="I820" s="8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2039</v>
      </c>
      <c r="R820" t="s">
        <v>2040</v>
      </c>
      <c r="S820" s="12">
        <f t="shared" si="51"/>
        <v>43486.25</v>
      </c>
      <c r="T820" s="12">
        <f t="shared" si="50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9">
        <f t="shared" si="48"/>
        <v>50.662921348314605</v>
      </c>
      <c r="G821" s="4" t="s">
        <v>14</v>
      </c>
      <c r="H821">
        <v>47</v>
      </c>
      <c r="I821" s="8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2050</v>
      </c>
      <c r="R821" t="s">
        <v>2051</v>
      </c>
      <c r="S821" s="12">
        <f t="shared" si="51"/>
        <v>41237.25</v>
      </c>
      <c r="T821" s="12">
        <f t="shared" si="50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9">
        <f t="shared" si="48"/>
        <v>800.6</v>
      </c>
      <c r="G822" s="5" t="s">
        <v>20</v>
      </c>
      <c r="H822">
        <v>279</v>
      </c>
      <c r="I822" s="8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2035</v>
      </c>
      <c r="R822" t="s">
        <v>2036</v>
      </c>
      <c r="S822" s="12">
        <f t="shared" si="51"/>
        <v>43310.208333333328</v>
      </c>
      <c r="T822" s="12">
        <f t="shared" si="50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9">
        <f t="shared" si="48"/>
        <v>291.28571428571428</v>
      </c>
      <c r="G823" s="5" t="s">
        <v>20</v>
      </c>
      <c r="H823">
        <v>210</v>
      </c>
      <c r="I823" s="8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2041</v>
      </c>
      <c r="R823" t="s">
        <v>2042</v>
      </c>
      <c r="S823" s="12">
        <f t="shared" si="51"/>
        <v>42794.25</v>
      </c>
      <c r="T823" s="12">
        <f t="shared" si="50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9">
        <f t="shared" si="48"/>
        <v>349.9666666666667</v>
      </c>
      <c r="G824" s="5" t="s">
        <v>20</v>
      </c>
      <c r="H824">
        <v>2100</v>
      </c>
      <c r="I824" s="8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2035</v>
      </c>
      <c r="R824" t="s">
        <v>2036</v>
      </c>
      <c r="S824" s="12">
        <f t="shared" si="51"/>
        <v>41698.25</v>
      </c>
      <c r="T824" s="12">
        <f t="shared" si="50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9">
        <f t="shared" si="48"/>
        <v>357.07317073170731</v>
      </c>
      <c r="G825" s="5" t="s">
        <v>20</v>
      </c>
      <c r="H825">
        <v>252</v>
      </c>
      <c r="I825" s="8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2035</v>
      </c>
      <c r="R825" t="s">
        <v>2036</v>
      </c>
      <c r="S825" s="12">
        <f t="shared" si="51"/>
        <v>41892.208333333336</v>
      </c>
      <c r="T825" s="12">
        <f t="shared" si="50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9">
        <f t="shared" si="48"/>
        <v>126.48941176470588</v>
      </c>
      <c r="G826" s="5" t="s">
        <v>20</v>
      </c>
      <c r="H826">
        <v>1280</v>
      </c>
      <c r="I826" s="8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2047</v>
      </c>
      <c r="R826" t="s">
        <v>2048</v>
      </c>
      <c r="S826" s="12">
        <f t="shared" si="51"/>
        <v>40348.208333333336</v>
      </c>
      <c r="T826" s="12">
        <f t="shared" si="50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9">
        <f t="shared" si="48"/>
        <v>387.5</v>
      </c>
      <c r="G827" s="5" t="s">
        <v>20</v>
      </c>
      <c r="H827">
        <v>157</v>
      </c>
      <c r="I827" s="8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2041</v>
      </c>
      <c r="R827" t="s">
        <v>2052</v>
      </c>
      <c r="S827" s="12">
        <f t="shared" si="51"/>
        <v>42941.208333333328</v>
      </c>
      <c r="T827" s="12">
        <f t="shared" si="50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9">
        <f t="shared" si="48"/>
        <v>457.03571428571428</v>
      </c>
      <c r="G828" s="5" t="s">
        <v>20</v>
      </c>
      <c r="H828">
        <v>194</v>
      </c>
      <c r="I828" s="8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2039</v>
      </c>
      <c r="R828" t="s">
        <v>2040</v>
      </c>
      <c r="S828" s="12">
        <f t="shared" si="51"/>
        <v>40525.25</v>
      </c>
      <c r="T828" s="12">
        <f t="shared" si="50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9">
        <f t="shared" si="48"/>
        <v>266.69565217391306</v>
      </c>
      <c r="G829" s="5" t="s">
        <v>20</v>
      </c>
      <c r="H829">
        <v>82</v>
      </c>
      <c r="I829" s="8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2041</v>
      </c>
      <c r="R829" t="s">
        <v>2044</v>
      </c>
      <c r="S829" s="12">
        <f t="shared" si="51"/>
        <v>40666.208333333336</v>
      </c>
      <c r="T829" s="12">
        <f t="shared" si="50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9">
        <f t="shared" si="48"/>
        <v>69</v>
      </c>
      <c r="G830" s="4" t="s">
        <v>14</v>
      </c>
      <c r="H830">
        <v>70</v>
      </c>
      <c r="I830" s="8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2039</v>
      </c>
      <c r="R830" t="s">
        <v>2040</v>
      </c>
      <c r="S830" s="12">
        <f t="shared" si="51"/>
        <v>43340.208333333328</v>
      </c>
      <c r="T830" s="12">
        <f t="shared" si="50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9">
        <f t="shared" si="48"/>
        <v>51.34375</v>
      </c>
      <c r="G831" s="4" t="s">
        <v>14</v>
      </c>
      <c r="H831">
        <v>154</v>
      </c>
      <c r="I831" s="8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2039</v>
      </c>
      <c r="R831" t="s">
        <v>2040</v>
      </c>
      <c r="S831" s="12">
        <f t="shared" si="51"/>
        <v>42164.208333333328</v>
      </c>
      <c r="T831" s="12">
        <f t="shared" si="50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9">
        <f t="shared" si="48"/>
        <v>1.1710526315789473</v>
      </c>
      <c r="G832" s="4" t="s">
        <v>14</v>
      </c>
      <c r="H832">
        <v>22</v>
      </c>
      <c r="I832" s="8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2039</v>
      </c>
      <c r="R832" t="s">
        <v>2040</v>
      </c>
      <c r="S832" s="12">
        <f t="shared" si="51"/>
        <v>43103.25</v>
      </c>
      <c r="T832" s="12">
        <f t="shared" si="50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9">
        <f t="shared" si="48"/>
        <v>108.97734294541709</v>
      </c>
      <c r="G833" s="5" t="s">
        <v>20</v>
      </c>
      <c r="H833">
        <v>4233</v>
      </c>
      <c r="I833" s="8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2054</v>
      </c>
      <c r="R833" t="s">
        <v>2055</v>
      </c>
      <c r="S833" s="12">
        <f t="shared" si="51"/>
        <v>40994.208333333336</v>
      </c>
      <c r="T833" s="12">
        <f t="shared" si="50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9">
        <f t="shared" si="48"/>
        <v>315.17592592592592</v>
      </c>
      <c r="G834" s="5" t="s">
        <v>20</v>
      </c>
      <c r="H834">
        <v>1297</v>
      </c>
      <c r="I834" s="8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2047</v>
      </c>
      <c r="R834" t="s">
        <v>2059</v>
      </c>
      <c r="S834" s="12">
        <f t="shared" si="51"/>
        <v>42299.208333333328</v>
      </c>
      <c r="T834" s="12">
        <f t="shared" si="50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9">
        <f t="shared" ref="F835:F898" si="52">E835/D835*100</f>
        <v>157.69117647058823</v>
      </c>
      <c r="G835" s="5" t="s">
        <v>20</v>
      </c>
      <c r="H835">
        <v>165</v>
      </c>
      <c r="I835" s="8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2047</v>
      </c>
      <c r="R835" t="s">
        <v>2059</v>
      </c>
      <c r="S835" s="12">
        <f t="shared" si="51"/>
        <v>40588.25</v>
      </c>
      <c r="T835" s="12">
        <f t="shared" ref="T835:T898" si="54">(((M835/60)/60)/24)+DATE(1970,1,1)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9">
        <f t="shared" si="52"/>
        <v>153.8082191780822</v>
      </c>
      <c r="G836" s="5" t="s">
        <v>20</v>
      </c>
      <c r="H836">
        <v>119</v>
      </c>
      <c r="I836" s="8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2039</v>
      </c>
      <c r="R836" t="s">
        <v>2040</v>
      </c>
      <c r="S836" s="12">
        <f t="shared" ref="S836:S899" si="55">(((L836/60)/60)/24)+DATE(1970,1,1)</f>
        <v>41448.208333333336</v>
      </c>
      <c r="T836" s="12">
        <f t="shared" si="54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9">
        <f t="shared" si="52"/>
        <v>89.738979118329468</v>
      </c>
      <c r="G837" s="4" t="s">
        <v>14</v>
      </c>
      <c r="H837">
        <v>1758</v>
      </c>
      <c r="I837" s="8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2037</v>
      </c>
      <c r="R837" t="s">
        <v>2038</v>
      </c>
      <c r="S837" s="12">
        <f t="shared" si="55"/>
        <v>42063.25</v>
      </c>
      <c r="T837" s="12">
        <f t="shared" si="54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9">
        <f t="shared" si="52"/>
        <v>75.135802469135797</v>
      </c>
      <c r="G838" s="4" t="s">
        <v>14</v>
      </c>
      <c r="H838">
        <v>94</v>
      </c>
      <c r="I838" s="8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2035</v>
      </c>
      <c r="R838" t="s">
        <v>2045</v>
      </c>
      <c r="S838" s="12">
        <f t="shared" si="55"/>
        <v>40214.25</v>
      </c>
      <c r="T838" s="12">
        <f t="shared" si="54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9">
        <f t="shared" si="52"/>
        <v>852.88135593220341</v>
      </c>
      <c r="G839" s="5" t="s">
        <v>20</v>
      </c>
      <c r="H839">
        <v>1797</v>
      </c>
      <c r="I839" s="8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2035</v>
      </c>
      <c r="R839" t="s">
        <v>2058</v>
      </c>
      <c r="S839" s="12">
        <f t="shared" si="55"/>
        <v>40629.208333333336</v>
      </c>
      <c r="T839" s="12">
        <f t="shared" si="54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9">
        <f t="shared" si="52"/>
        <v>138.90625</v>
      </c>
      <c r="G840" s="5" t="s">
        <v>20</v>
      </c>
      <c r="H840">
        <v>261</v>
      </c>
      <c r="I840" s="8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2039</v>
      </c>
      <c r="R840" t="s">
        <v>2040</v>
      </c>
      <c r="S840" s="12">
        <f t="shared" si="55"/>
        <v>43370.208333333328</v>
      </c>
      <c r="T840" s="12">
        <f t="shared" si="54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9">
        <f t="shared" si="52"/>
        <v>190.18181818181819</v>
      </c>
      <c r="G841" s="5" t="s">
        <v>20</v>
      </c>
      <c r="H841">
        <v>157</v>
      </c>
      <c r="I841" s="8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2041</v>
      </c>
      <c r="R841" t="s">
        <v>2042</v>
      </c>
      <c r="S841" s="12">
        <f t="shared" si="55"/>
        <v>41715.208333333336</v>
      </c>
      <c r="T841" s="12">
        <f t="shared" si="54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9">
        <f t="shared" si="52"/>
        <v>100.24333619948409</v>
      </c>
      <c r="G842" s="5" t="s">
        <v>20</v>
      </c>
      <c r="H842">
        <v>3533</v>
      </c>
      <c r="I842" s="8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2039</v>
      </c>
      <c r="R842" t="s">
        <v>2040</v>
      </c>
      <c r="S842" s="12">
        <f t="shared" si="55"/>
        <v>41836.208333333336</v>
      </c>
      <c r="T842" s="12">
        <f t="shared" si="54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9">
        <f t="shared" si="52"/>
        <v>142.75824175824175</v>
      </c>
      <c r="G843" s="5" t="s">
        <v>20</v>
      </c>
      <c r="H843">
        <v>155</v>
      </c>
      <c r="I843" s="8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2037</v>
      </c>
      <c r="R843" t="s">
        <v>2038</v>
      </c>
      <c r="S843" s="12">
        <f t="shared" si="55"/>
        <v>42419.25</v>
      </c>
      <c r="T843" s="12">
        <f t="shared" si="54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9">
        <f t="shared" si="52"/>
        <v>563.13333333333333</v>
      </c>
      <c r="G844" s="5" t="s">
        <v>20</v>
      </c>
      <c r="H844">
        <v>132</v>
      </c>
      <c r="I844" s="8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2037</v>
      </c>
      <c r="R844" t="s">
        <v>2046</v>
      </c>
      <c r="S844" s="12">
        <f t="shared" si="55"/>
        <v>43266.208333333328</v>
      </c>
      <c r="T844" s="12">
        <f t="shared" si="54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9">
        <f t="shared" si="52"/>
        <v>30.715909090909086</v>
      </c>
      <c r="G845" s="4" t="s">
        <v>14</v>
      </c>
      <c r="H845">
        <v>33</v>
      </c>
      <c r="I845" s="8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2054</v>
      </c>
      <c r="R845" t="s">
        <v>2055</v>
      </c>
      <c r="S845" s="12">
        <f t="shared" si="55"/>
        <v>43338.208333333328</v>
      </c>
      <c r="T845" s="12">
        <f t="shared" si="54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9">
        <f t="shared" si="52"/>
        <v>99.39772727272728</v>
      </c>
      <c r="G846" s="7" t="s">
        <v>74</v>
      </c>
      <c r="H846">
        <v>94</v>
      </c>
      <c r="I846" s="8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2041</v>
      </c>
      <c r="R846" t="s">
        <v>2042</v>
      </c>
      <c r="S846" s="12">
        <f t="shared" si="55"/>
        <v>40930.25</v>
      </c>
      <c r="T846" s="12">
        <f t="shared" si="54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9">
        <f t="shared" si="52"/>
        <v>197.54935622317598</v>
      </c>
      <c r="G847" s="5" t="s">
        <v>20</v>
      </c>
      <c r="H847">
        <v>1354</v>
      </c>
      <c r="I847" s="8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2037</v>
      </c>
      <c r="R847" t="s">
        <v>2038</v>
      </c>
      <c r="S847" s="12">
        <f t="shared" si="55"/>
        <v>43235.208333333328</v>
      </c>
      <c r="T847" s="12">
        <f t="shared" si="54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9">
        <f t="shared" si="52"/>
        <v>508.5</v>
      </c>
      <c r="G848" s="5" t="s">
        <v>20</v>
      </c>
      <c r="H848">
        <v>48</v>
      </c>
      <c r="I848" s="8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2037</v>
      </c>
      <c r="R848" t="s">
        <v>2038</v>
      </c>
      <c r="S848" s="12">
        <f t="shared" si="55"/>
        <v>43302.208333333328</v>
      </c>
      <c r="T848" s="12">
        <f t="shared" si="54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9">
        <f t="shared" si="52"/>
        <v>237.74468085106383</v>
      </c>
      <c r="G849" s="5" t="s">
        <v>20</v>
      </c>
      <c r="H849">
        <v>110</v>
      </c>
      <c r="I849" s="8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2033</v>
      </c>
      <c r="R849" t="s">
        <v>2034</v>
      </c>
      <c r="S849" s="12">
        <f t="shared" si="55"/>
        <v>43107.25</v>
      </c>
      <c r="T849" s="12">
        <f t="shared" si="54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9">
        <f t="shared" si="52"/>
        <v>338.46875</v>
      </c>
      <c r="G850" s="5" t="s">
        <v>20</v>
      </c>
      <c r="H850">
        <v>172</v>
      </c>
      <c r="I850" s="8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2041</v>
      </c>
      <c r="R850" t="s">
        <v>2044</v>
      </c>
      <c r="S850" s="12">
        <f t="shared" si="55"/>
        <v>40341.208333333336</v>
      </c>
      <c r="T850" s="12">
        <f t="shared" si="54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9">
        <f t="shared" si="52"/>
        <v>133.08955223880596</v>
      </c>
      <c r="G851" s="5" t="s">
        <v>20</v>
      </c>
      <c r="H851">
        <v>307</v>
      </c>
      <c r="I851" s="8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2035</v>
      </c>
      <c r="R851" t="s">
        <v>2045</v>
      </c>
      <c r="S851" s="12">
        <f t="shared" si="55"/>
        <v>40948.25</v>
      </c>
      <c r="T851" s="12">
        <f t="shared" si="54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9">
        <f t="shared" si="52"/>
        <v>1</v>
      </c>
      <c r="G852" s="4" t="s">
        <v>14</v>
      </c>
      <c r="H852">
        <v>1</v>
      </c>
      <c r="I852" s="8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2035</v>
      </c>
      <c r="R852" t="s">
        <v>2036</v>
      </c>
      <c r="S852" s="12">
        <f t="shared" si="55"/>
        <v>40866.25</v>
      </c>
      <c r="T852" s="12">
        <f t="shared" si="54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9">
        <f t="shared" si="52"/>
        <v>207.79999999999998</v>
      </c>
      <c r="G853" s="5" t="s">
        <v>20</v>
      </c>
      <c r="H853">
        <v>160</v>
      </c>
      <c r="I853" s="8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2035</v>
      </c>
      <c r="R853" t="s">
        <v>2043</v>
      </c>
      <c r="S853" s="12">
        <f t="shared" si="55"/>
        <v>41031.208333333336</v>
      </c>
      <c r="T853" s="12">
        <f t="shared" si="54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9">
        <f t="shared" si="52"/>
        <v>51.122448979591837</v>
      </c>
      <c r="G854" s="4" t="s">
        <v>14</v>
      </c>
      <c r="H854">
        <v>31</v>
      </c>
      <c r="I854" s="8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2050</v>
      </c>
      <c r="R854" t="s">
        <v>2051</v>
      </c>
      <c r="S854" s="12">
        <f t="shared" si="55"/>
        <v>40740.208333333336</v>
      </c>
      <c r="T854" s="12">
        <f t="shared" si="54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9">
        <f t="shared" si="52"/>
        <v>652.05847953216369</v>
      </c>
      <c r="G855" s="5" t="s">
        <v>20</v>
      </c>
      <c r="H855">
        <v>1467</v>
      </c>
      <c r="I855" s="8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2035</v>
      </c>
      <c r="R855" t="s">
        <v>2045</v>
      </c>
      <c r="S855" s="12">
        <f t="shared" si="55"/>
        <v>40714.208333333336</v>
      </c>
      <c r="T855" s="12">
        <f t="shared" si="54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9">
        <f t="shared" si="52"/>
        <v>113.63099415204678</v>
      </c>
      <c r="G856" s="5" t="s">
        <v>20</v>
      </c>
      <c r="H856">
        <v>2662</v>
      </c>
      <c r="I856" s="8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2047</v>
      </c>
      <c r="R856" t="s">
        <v>2053</v>
      </c>
      <c r="S856" s="12">
        <f t="shared" si="55"/>
        <v>43787.25</v>
      </c>
      <c r="T856" s="12">
        <f t="shared" si="54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9">
        <f t="shared" si="52"/>
        <v>102.37606837606839</v>
      </c>
      <c r="G857" s="5" t="s">
        <v>20</v>
      </c>
      <c r="H857">
        <v>452</v>
      </c>
      <c r="I857" s="8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2039</v>
      </c>
      <c r="R857" t="s">
        <v>2040</v>
      </c>
      <c r="S857" s="12">
        <f t="shared" si="55"/>
        <v>40712.208333333336</v>
      </c>
      <c r="T857" s="12">
        <f t="shared" si="54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9">
        <f t="shared" si="52"/>
        <v>356.58333333333331</v>
      </c>
      <c r="G858" s="5" t="s">
        <v>20</v>
      </c>
      <c r="H858">
        <v>158</v>
      </c>
      <c r="I858" s="8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2033</v>
      </c>
      <c r="R858" t="s">
        <v>2034</v>
      </c>
      <c r="S858" s="12">
        <f t="shared" si="55"/>
        <v>41023.208333333336</v>
      </c>
      <c r="T858" s="12">
        <f t="shared" si="54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9">
        <f t="shared" si="52"/>
        <v>139.86792452830187</v>
      </c>
      <c r="G859" s="5" t="s">
        <v>20</v>
      </c>
      <c r="H859">
        <v>225</v>
      </c>
      <c r="I859" s="8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2041</v>
      </c>
      <c r="R859" t="s">
        <v>2052</v>
      </c>
      <c r="S859" s="12">
        <f t="shared" si="55"/>
        <v>40944.25</v>
      </c>
      <c r="T859" s="12">
        <f t="shared" si="54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9">
        <f t="shared" si="52"/>
        <v>69.45</v>
      </c>
      <c r="G860" s="4" t="s">
        <v>14</v>
      </c>
      <c r="H860">
        <v>35</v>
      </c>
      <c r="I860" s="8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2033</v>
      </c>
      <c r="R860" t="s">
        <v>2034</v>
      </c>
      <c r="S860" s="12">
        <f t="shared" si="55"/>
        <v>43211.208333333328</v>
      </c>
      <c r="T860" s="12">
        <f t="shared" si="54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9">
        <f t="shared" si="52"/>
        <v>35.534246575342465</v>
      </c>
      <c r="G861" s="4" t="s">
        <v>14</v>
      </c>
      <c r="H861">
        <v>63</v>
      </c>
      <c r="I861" s="8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2039</v>
      </c>
      <c r="R861" t="s">
        <v>2040</v>
      </c>
      <c r="S861" s="12">
        <f t="shared" si="55"/>
        <v>41334.25</v>
      </c>
      <c r="T861" s="12">
        <f t="shared" si="54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9">
        <f t="shared" si="52"/>
        <v>251.65</v>
      </c>
      <c r="G862" s="5" t="s">
        <v>20</v>
      </c>
      <c r="H862">
        <v>65</v>
      </c>
      <c r="I862" s="8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2037</v>
      </c>
      <c r="R862" t="s">
        <v>2046</v>
      </c>
      <c r="S862" s="12">
        <f t="shared" si="55"/>
        <v>43515.25</v>
      </c>
      <c r="T862" s="12">
        <f t="shared" si="54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9">
        <f t="shared" si="52"/>
        <v>105.87500000000001</v>
      </c>
      <c r="G863" s="5" t="s">
        <v>20</v>
      </c>
      <c r="H863">
        <v>163</v>
      </c>
      <c r="I863" s="8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2039</v>
      </c>
      <c r="R863" t="s">
        <v>2040</v>
      </c>
      <c r="S863" s="12">
        <f t="shared" si="55"/>
        <v>40258.208333333336</v>
      </c>
      <c r="T863" s="12">
        <f t="shared" si="54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9">
        <f t="shared" si="52"/>
        <v>187.42857142857144</v>
      </c>
      <c r="G864" s="5" t="s">
        <v>20</v>
      </c>
      <c r="H864">
        <v>85</v>
      </c>
      <c r="I864" s="8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2039</v>
      </c>
      <c r="R864" t="s">
        <v>2040</v>
      </c>
      <c r="S864" s="12">
        <f t="shared" si="55"/>
        <v>40756.208333333336</v>
      </c>
      <c r="T864" s="12">
        <f t="shared" si="54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9">
        <f t="shared" si="52"/>
        <v>386.78571428571428</v>
      </c>
      <c r="G865" s="5" t="s">
        <v>20</v>
      </c>
      <c r="H865">
        <v>217</v>
      </c>
      <c r="I865" s="8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2041</v>
      </c>
      <c r="R865" t="s">
        <v>2060</v>
      </c>
      <c r="S865" s="12">
        <f t="shared" si="55"/>
        <v>42172.208333333328</v>
      </c>
      <c r="T865" s="12">
        <f t="shared" si="54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9">
        <f t="shared" si="52"/>
        <v>347.07142857142856</v>
      </c>
      <c r="G866" s="5" t="s">
        <v>20</v>
      </c>
      <c r="H866">
        <v>150</v>
      </c>
      <c r="I866" s="8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2041</v>
      </c>
      <c r="R866" t="s">
        <v>2052</v>
      </c>
      <c r="S866" s="12">
        <f t="shared" si="55"/>
        <v>42601.208333333328</v>
      </c>
      <c r="T866" s="12">
        <f t="shared" si="54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9">
        <f t="shared" si="52"/>
        <v>185.82098765432099</v>
      </c>
      <c r="G867" s="5" t="s">
        <v>20</v>
      </c>
      <c r="H867">
        <v>3272</v>
      </c>
      <c r="I867" s="8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2039</v>
      </c>
      <c r="R867" t="s">
        <v>2040</v>
      </c>
      <c r="S867" s="12">
        <f t="shared" si="55"/>
        <v>41897.208333333336</v>
      </c>
      <c r="T867" s="12">
        <f t="shared" si="54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9">
        <f t="shared" si="52"/>
        <v>43.241247264770237</v>
      </c>
      <c r="G868" s="7" t="s">
        <v>74</v>
      </c>
      <c r="H868">
        <v>898</v>
      </c>
      <c r="I868" s="8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2054</v>
      </c>
      <c r="R868" t="s">
        <v>2055</v>
      </c>
      <c r="S868" s="12">
        <f t="shared" si="55"/>
        <v>40671.208333333336</v>
      </c>
      <c r="T868" s="12">
        <f t="shared" si="54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9">
        <f t="shared" si="52"/>
        <v>162.4375</v>
      </c>
      <c r="G869" s="5" t="s">
        <v>20</v>
      </c>
      <c r="H869">
        <v>300</v>
      </c>
      <c r="I869" s="8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2033</v>
      </c>
      <c r="R869" t="s">
        <v>2034</v>
      </c>
      <c r="S869" s="12">
        <f t="shared" si="55"/>
        <v>43382.208333333328</v>
      </c>
      <c r="T869" s="12">
        <f t="shared" si="54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9">
        <f t="shared" si="52"/>
        <v>184.84285714285716</v>
      </c>
      <c r="G870" s="5" t="s">
        <v>20</v>
      </c>
      <c r="H870">
        <v>126</v>
      </c>
      <c r="I870" s="8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2039</v>
      </c>
      <c r="R870" t="s">
        <v>2040</v>
      </c>
      <c r="S870" s="12">
        <f t="shared" si="55"/>
        <v>41559.208333333336</v>
      </c>
      <c r="T870" s="12">
        <f t="shared" si="54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9">
        <f t="shared" si="52"/>
        <v>23.703520691785052</v>
      </c>
      <c r="G871" s="4" t="s">
        <v>14</v>
      </c>
      <c r="H871">
        <v>526</v>
      </c>
      <c r="I871" s="8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2041</v>
      </c>
      <c r="R871" t="s">
        <v>2044</v>
      </c>
      <c r="S871" s="12">
        <f t="shared" si="55"/>
        <v>40350.208333333336</v>
      </c>
      <c r="T871" s="12">
        <f t="shared" si="54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9">
        <f t="shared" si="52"/>
        <v>89.870129870129873</v>
      </c>
      <c r="G872" s="4" t="s">
        <v>14</v>
      </c>
      <c r="H872">
        <v>121</v>
      </c>
      <c r="I872" s="8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2039</v>
      </c>
      <c r="R872" t="s">
        <v>2040</v>
      </c>
      <c r="S872" s="12">
        <f t="shared" si="55"/>
        <v>42240.208333333328</v>
      </c>
      <c r="T872" s="12">
        <f t="shared" si="54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9">
        <f t="shared" si="52"/>
        <v>272.6041958041958</v>
      </c>
      <c r="G873" s="5" t="s">
        <v>20</v>
      </c>
      <c r="H873">
        <v>2320</v>
      </c>
      <c r="I873" s="8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2039</v>
      </c>
      <c r="R873" t="s">
        <v>2040</v>
      </c>
      <c r="S873" s="12">
        <f t="shared" si="55"/>
        <v>43040.208333333328</v>
      </c>
      <c r="T873" s="12">
        <f t="shared" si="54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9">
        <f t="shared" si="52"/>
        <v>170.04255319148936</v>
      </c>
      <c r="G874" s="5" t="s">
        <v>20</v>
      </c>
      <c r="H874">
        <v>81</v>
      </c>
      <c r="I874" s="8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2041</v>
      </c>
      <c r="R874" t="s">
        <v>2063</v>
      </c>
      <c r="S874" s="12">
        <f t="shared" si="55"/>
        <v>43346.208333333328</v>
      </c>
      <c r="T874" s="12">
        <f t="shared" si="54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9">
        <f t="shared" si="52"/>
        <v>188.28503562945369</v>
      </c>
      <c r="G875" s="5" t="s">
        <v>20</v>
      </c>
      <c r="H875">
        <v>1887</v>
      </c>
      <c r="I875" s="8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2054</v>
      </c>
      <c r="R875" t="s">
        <v>2055</v>
      </c>
      <c r="S875" s="12">
        <f t="shared" si="55"/>
        <v>41647.25</v>
      </c>
      <c r="T875" s="12">
        <f t="shared" si="54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9">
        <f t="shared" si="52"/>
        <v>346.93532338308455</v>
      </c>
      <c r="G876" s="5" t="s">
        <v>20</v>
      </c>
      <c r="H876">
        <v>4358</v>
      </c>
      <c r="I876" s="8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2054</v>
      </c>
      <c r="R876" t="s">
        <v>2055</v>
      </c>
      <c r="S876" s="12">
        <f t="shared" si="55"/>
        <v>40291.208333333336</v>
      </c>
      <c r="T876" s="12">
        <f t="shared" si="54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9">
        <f t="shared" si="52"/>
        <v>69.177215189873422</v>
      </c>
      <c r="G877" s="4" t="s">
        <v>14</v>
      </c>
      <c r="H877">
        <v>67</v>
      </c>
      <c r="I877" s="8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2035</v>
      </c>
      <c r="R877" t="s">
        <v>2036</v>
      </c>
      <c r="S877" s="12">
        <f t="shared" si="55"/>
        <v>40556.25</v>
      </c>
      <c r="T877" s="12">
        <f t="shared" si="54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9">
        <f t="shared" si="52"/>
        <v>25.433734939759034</v>
      </c>
      <c r="G878" s="4" t="s">
        <v>14</v>
      </c>
      <c r="H878">
        <v>57</v>
      </c>
      <c r="I878" s="8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2054</v>
      </c>
      <c r="R878" t="s">
        <v>2055</v>
      </c>
      <c r="S878" s="12">
        <f t="shared" si="55"/>
        <v>43624.208333333328</v>
      </c>
      <c r="T878" s="12">
        <f t="shared" si="54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9">
        <f t="shared" si="52"/>
        <v>77.400977995110026</v>
      </c>
      <c r="G879" s="4" t="s">
        <v>14</v>
      </c>
      <c r="H879">
        <v>1229</v>
      </c>
      <c r="I879" s="8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2033</v>
      </c>
      <c r="R879" t="s">
        <v>2034</v>
      </c>
      <c r="S879" s="12">
        <f t="shared" si="55"/>
        <v>42577.208333333328</v>
      </c>
      <c r="T879" s="12">
        <f t="shared" si="54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9">
        <f t="shared" si="52"/>
        <v>37.481481481481481</v>
      </c>
      <c r="G880" s="4" t="s">
        <v>14</v>
      </c>
      <c r="H880">
        <v>12</v>
      </c>
      <c r="I880" s="8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2035</v>
      </c>
      <c r="R880" t="s">
        <v>2057</v>
      </c>
      <c r="S880" s="12">
        <f t="shared" si="55"/>
        <v>43845.25</v>
      </c>
      <c r="T880" s="12">
        <f t="shared" si="54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9">
        <f t="shared" si="52"/>
        <v>543.79999999999995</v>
      </c>
      <c r="G881" s="5" t="s">
        <v>20</v>
      </c>
      <c r="H881">
        <v>53</v>
      </c>
      <c r="I881" s="8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2047</v>
      </c>
      <c r="R881" t="s">
        <v>2048</v>
      </c>
      <c r="S881" s="12">
        <f t="shared" si="55"/>
        <v>42788.25</v>
      </c>
      <c r="T881" s="12">
        <f t="shared" si="54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9">
        <f t="shared" si="52"/>
        <v>228.52189349112427</v>
      </c>
      <c r="G882" s="5" t="s">
        <v>20</v>
      </c>
      <c r="H882">
        <v>2414</v>
      </c>
      <c r="I882" s="8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2035</v>
      </c>
      <c r="R882" t="s">
        <v>2043</v>
      </c>
      <c r="S882" s="12">
        <f t="shared" si="55"/>
        <v>43667.208333333328</v>
      </c>
      <c r="T882" s="12">
        <f t="shared" si="54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9">
        <f t="shared" si="52"/>
        <v>38.948339483394832</v>
      </c>
      <c r="G883" s="4" t="s">
        <v>14</v>
      </c>
      <c r="H883">
        <v>452</v>
      </c>
      <c r="I883" s="8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2039</v>
      </c>
      <c r="R883" t="s">
        <v>2040</v>
      </c>
      <c r="S883" s="12">
        <f t="shared" si="55"/>
        <v>42194.208333333328</v>
      </c>
      <c r="T883" s="12">
        <f t="shared" si="54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9">
        <f t="shared" si="52"/>
        <v>370</v>
      </c>
      <c r="G884" s="5" t="s">
        <v>20</v>
      </c>
      <c r="H884">
        <v>80</v>
      </c>
      <c r="I884" s="8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2039</v>
      </c>
      <c r="R884" t="s">
        <v>2040</v>
      </c>
      <c r="S884" s="12">
        <f t="shared" si="55"/>
        <v>42025.25</v>
      </c>
      <c r="T884" s="12">
        <f t="shared" si="54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9">
        <f t="shared" si="52"/>
        <v>237.91176470588232</v>
      </c>
      <c r="G885" s="5" t="s">
        <v>20</v>
      </c>
      <c r="H885">
        <v>193</v>
      </c>
      <c r="I885" s="8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2041</v>
      </c>
      <c r="R885" t="s">
        <v>2052</v>
      </c>
      <c r="S885" s="12">
        <f t="shared" si="55"/>
        <v>40323.208333333336</v>
      </c>
      <c r="T885" s="12">
        <f t="shared" si="54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9">
        <f t="shared" si="52"/>
        <v>64.036299765807954</v>
      </c>
      <c r="G886" s="4" t="s">
        <v>14</v>
      </c>
      <c r="H886">
        <v>1886</v>
      </c>
      <c r="I886" s="8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2039</v>
      </c>
      <c r="R886" t="s">
        <v>2040</v>
      </c>
      <c r="S886" s="12">
        <f t="shared" si="55"/>
        <v>41763.208333333336</v>
      </c>
      <c r="T886" s="12">
        <f t="shared" si="54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9">
        <f t="shared" si="52"/>
        <v>118.27777777777777</v>
      </c>
      <c r="G887" s="5" t="s">
        <v>20</v>
      </c>
      <c r="H887">
        <v>52</v>
      </c>
      <c r="I887" s="8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2039</v>
      </c>
      <c r="R887" t="s">
        <v>2040</v>
      </c>
      <c r="S887" s="12">
        <f t="shared" si="55"/>
        <v>40335.208333333336</v>
      </c>
      <c r="T887" s="12">
        <f t="shared" si="54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9">
        <f t="shared" si="52"/>
        <v>84.824037184594957</v>
      </c>
      <c r="G888" s="4" t="s">
        <v>14</v>
      </c>
      <c r="H888">
        <v>1825</v>
      </c>
      <c r="I888" s="8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2035</v>
      </c>
      <c r="R888" t="s">
        <v>2045</v>
      </c>
      <c r="S888" s="12">
        <f t="shared" si="55"/>
        <v>40416.208333333336</v>
      </c>
      <c r="T888" s="12">
        <f t="shared" si="54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9">
        <f t="shared" si="52"/>
        <v>29.346153846153843</v>
      </c>
      <c r="G889" s="4" t="s">
        <v>14</v>
      </c>
      <c r="H889">
        <v>31</v>
      </c>
      <c r="I889" s="8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2039</v>
      </c>
      <c r="R889" t="s">
        <v>2040</v>
      </c>
      <c r="S889" s="12">
        <f t="shared" si="55"/>
        <v>42202.208333333328</v>
      </c>
      <c r="T889" s="12">
        <f t="shared" si="54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9">
        <f t="shared" si="52"/>
        <v>209.89655172413794</v>
      </c>
      <c r="G890" s="5" t="s">
        <v>20</v>
      </c>
      <c r="H890">
        <v>290</v>
      </c>
      <c r="I890" s="8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2039</v>
      </c>
      <c r="R890" t="s">
        <v>2040</v>
      </c>
      <c r="S890" s="12">
        <f t="shared" si="55"/>
        <v>42836.208333333328</v>
      </c>
      <c r="T890" s="12">
        <f t="shared" si="54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9">
        <f t="shared" si="52"/>
        <v>169.78571428571431</v>
      </c>
      <c r="G891" s="5" t="s">
        <v>20</v>
      </c>
      <c r="H891">
        <v>122</v>
      </c>
      <c r="I891" s="8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2035</v>
      </c>
      <c r="R891" t="s">
        <v>2043</v>
      </c>
      <c r="S891" s="12">
        <f t="shared" si="55"/>
        <v>41710.208333333336</v>
      </c>
      <c r="T891" s="12">
        <f t="shared" si="54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9">
        <f t="shared" si="52"/>
        <v>115.95907738095239</v>
      </c>
      <c r="G892" s="5" t="s">
        <v>20</v>
      </c>
      <c r="H892">
        <v>1470</v>
      </c>
      <c r="I892" s="8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2035</v>
      </c>
      <c r="R892" t="s">
        <v>2045</v>
      </c>
      <c r="S892" s="12">
        <f t="shared" si="55"/>
        <v>43640.208333333328</v>
      </c>
      <c r="T892" s="12">
        <f t="shared" si="54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9">
        <f t="shared" si="52"/>
        <v>258.59999999999997</v>
      </c>
      <c r="G893" s="5" t="s">
        <v>20</v>
      </c>
      <c r="H893">
        <v>165</v>
      </c>
      <c r="I893" s="8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2041</v>
      </c>
      <c r="R893" t="s">
        <v>2042</v>
      </c>
      <c r="S893" s="12">
        <f t="shared" si="55"/>
        <v>40880.25</v>
      </c>
      <c r="T893" s="12">
        <f t="shared" si="54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9">
        <f t="shared" si="52"/>
        <v>230.58333333333331</v>
      </c>
      <c r="G894" s="5" t="s">
        <v>20</v>
      </c>
      <c r="H894">
        <v>182</v>
      </c>
      <c r="I894" s="8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2047</v>
      </c>
      <c r="R894" t="s">
        <v>2059</v>
      </c>
      <c r="S894" s="12">
        <f t="shared" si="55"/>
        <v>40319.208333333336</v>
      </c>
      <c r="T894" s="12">
        <f t="shared" si="54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9">
        <f t="shared" si="52"/>
        <v>128.21428571428572</v>
      </c>
      <c r="G895" s="5" t="s">
        <v>20</v>
      </c>
      <c r="H895">
        <v>199</v>
      </c>
      <c r="I895" s="8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2041</v>
      </c>
      <c r="R895" t="s">
        <v>2042</v>
      </c>
      <c r="S895" s="12">
        <f t="shared" si="55"/>
        <v>42170.208333333328</v>
      </c>
      <c r="T895" s="12">
        <f t="shared" si="54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9">
        <f t="shared" si="52"/>
        <v>188.70588235294116</v>
      </c>
      <c r="G896" s="5" t="s">
        <v>20</v>
      </c>
      <c r="H896">
        <v>56</v>
      </c>
      <c r="I896" s="8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2041</v>
      </c>
      <c r="R896" t="s">
        <v>2060</v>
      </c>
      <c r="S896" s="12">
        <f t="shared" si="55"/>
        <v>41466.208333333336</v>
      </c>
      <c r="T896" s="12">
        <f t="shared" si="54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9">
        <f t="shared" si="52"/>
        <v>6.9511889862327907</v>
      </c>
      <c r="G897" s="4" t="s">
        <v>14</v>
      </c>
      <c r="H897">
        <v>107</v>
      </c>
      <c r="I897" s="8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2039</v>
      </c>
      <c r="R897" t="s">
        <v>2040</v>
      </c>
      <c r="S897" s="12">
        <f t="shared" si="55"/>
        <v>43134.25</v>
      </c>
      <c r="T897" s="12">
        <f t="shared" si="54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9">
        <f t="shared" si="52"/>
        <v>774.43434343434342</v>
      </c>
      <c r="G898" s="5" t="s">
        <v>20</v>
      </c>
      <c r="H898">
        <v>1460</v>
      </c>
      <c r="I898" s="8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2033</v>
      </c>
      <c r="R898" t="s">
        <v>2034</v>
      </c>
      <c r="S898" s="12">
        <f t="shared" si="55"/>
        <v>40738.208333333336</v>
      </c>
      <c r="T898" s="12">
        <f t="shared" si="54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9">
        <f t="shared" ref="F899:F962" si="56">E899/D899*100</f>
        <v>27.693181818181817</v>
      </c>
      <c r="G899" s="4" t="s">
        <v>14</v>
      </c>
      <c r="H899">
        <v>27</v>
      </c>
      <c r="I899" s="8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2039</v>
      </c>
      <c r="R899" t="s">
        <v>2040</v>
      </c>
      <c r="S899" s="12">
        <f t="shared" si="55"/>
        <v>43583.208333333328</v>
      </c>
      <c r="T899" s="12">
        <f t="shared" ref="T899:T962" si="58">(((M899/60)/60)/24)+DATE(1970,1,1)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9">
        <f t="shared" si="56"/>
        <v>52.479620323841424</v>
      </c>
      <c r="G900" s="4" t="s">
        <v>14</v>
      </c>
      <c r="H900">
        <v>1221</v>
      </c>
      <c r="I900" s="8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2041</v>
      </c>
      <c r="R900" t="s">
        <v>2042</v>
      </c>
      <c r="S900" s="12">
        <f t="shared" ref="S900:S963" si="59">(((L900/60)/60)/24)+DATE(1970,1,1)</f>
        <v>43815.25</v>
      </c>
      <c r="T900" s="12">
        <f t="shared" si="58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9">
        <f t="shared" si="56"/>
        <v>407.09677419354841</v>
      </c>
      <c r="G901" s="5" t="s">
        <v>20</v>
      </c>
      <c r="H901">
        <v>123</v>
      </c>
      <c r="I901" s="8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2035</v>
      </c>
      <c r="R901" t="s">
        <v>2058</v>
      </c>
      <c r="S901" s="12">
        <f t="shared" si="59"/>
        <v>41554.208333333336</v>
      </c>
      <c r="T901" s="12">
        <f t="shared" si="58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9">
        <f t="shared" si="56"/>
        <v>2</v>
      </c>
      <c r="G902" s="4" t="s">
        <v>14</v>
      </c>
      <c r="H902">
        <v>1</v>
      </c>
      <c r="I902" s="8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2037</v>
      </c>
      <c r="R902" t="s">
        <v>2038</v>
      </c>
      <c r="S902" s="12">
        <f t="shared" si="59"/>
        <v>41901.208333333336</v>
      </c>
      <c r="T902" s="12">
        <f t="shared" si="58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9">
        <f t="shared" si="56"/>
        <v>156.17857142857144</v>
      </c>
      <c r="G903" s="5" t="s">
        <v>20</v>
      </c>
      <c r="H903">
        <v>159</v>
      </c>
      <c r="I903" s="8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2035</v>
      </c>
      <c r="R903" t="s">
        <v>2036</v>
      </c>
      <c r="S903" s="12">
        <f t="shared" si="59"/>
        <v>43298.208333333328</v>
      </c>
      <c r="T903" s="12">
        <f t="shared" si="58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9">
        <f t="shared" si="56"/>
        <v>252.42857142857144</v>
      </c>
      <c r="G904" s="5" t="s">
        <v>20</v>
      </c>
      <c r="H904">
        <v>110</v>
      </c>
      <c r="I904" s="8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2037</v>
      </c>
      <c r="R904" t="s">
        <v>2038</v>
      </c>
      <c r="S904" s="12">
        <f t="shared" si="59"/>
        <v>42399.25</v>
      </c>
      <c r="T904" s="12">
        <f t="shared" si="58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9">
        <f t="shared" si="56"/>
        <v>1.729268292682927</v>
      </c>
      <c r="G905" s="6" t="s">
        <v>47</v>
      </c>
      <c r="H905">
        <v>14</v>
      </c>
      <c r="I905" s="8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2047</v>
      </c>
      <c r="R905" t="s">
        <v>2048</v>
      </c>
      <c r="S905" s="12">
        <f t="shared" si="59"/>
        <v>41034.208333333336</v>
      </c>
      <c r="T905" s="12">
        <f t="shared" si="58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9">
        <f t="shared" si="56"/>
        <v>12.230769230769232</v>
      </c>
      <c r="G906" s="4" t="s">
        <v>14</v>
      </c>
      <c r="H906">
        <v>16</v>
      </c>
      <c r="I906" s="8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2047</v>
      </c>
      <c r="R906" t="s">
        <v>2056</v>
      </c>
      <c r="S906" s="12">
        <f t="shared" si="59"/>
        <v>41186.208333333336</v>
      </c>
      <c r="T906" s="12">
        <f t="shared" si="58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9">
        <f t="shared" si="56"/>
        <v>163.98734177215189</v>
      </c>
      <c r="G907" s="5" t="s">
        <v>20</v>
      </c>
      <c r="H907">
        <v>236</v>
      </c>
      <c r="I907" s="8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2039</v>
      </c>
      <c r="R907" t="s">
        <v>2040</v>
      </c>
      <c r="S907" s="12">
        <f t="shared" si="59"/>
        <v>41536.208333333336</v>
      </c>
      <c r="T907" s="12">
        <f t="shared" si="58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9">
        <f t="shared" si="56"/>
        <v>162.98181818181817</v>
      </c>
      <c r="G908" s="5" t="s">
        <v>20</v>
      </c>
      <c r="H908">
        <v>191</v>
      </c>
      <c r="I908" s="8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2041</v>
      </c>
      <c r="R908" t="s">
        <v>2042</v>
      </c>
      <c r="S908" s="12">
        <f t="shared" si="59"/>
        <v>42868.208333333328</v>
      </c>
      <c r="T908" s="12">
        <f t="shared" si="58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9">
        <f t="shared" si="56"/>
        <v>20.252747252747252</v>
      </c>
      <c r="G909" s="4" t="s">
        <v>14</v>
      </c>
      <c r="H909">
        <v>41</v>
      </c>
      <c r="I909" s="8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2039</v>
      </c>
      <c r="R909" t="s">
        <v>2040</v>
      </c>
      <c r="S909" s="12">
        <f t="shared" si="59"/>
        <v>40660.208333333336</v>
      </c>
      <c r="T909" s="12">
        <f t="shared" si="58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9">
        <f t="shared" si="56"/>
        <v>319.24083769633506</v>
      </c>
      <c r="G910" s="5" t="s">
        <v>20</v>
      </c>
      <c r="H910">
        <v>3934</v>
      </c>
      <c r="I910" s="8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2050</v>
      </c>
      <c r="R910" t="s">
        <v>2051</v>
      </c>
      <c r="S910" s="12">
        <f t="shared" si="59"/>
        <v>41031.208333333336</v>
      </c>
      <c r="T910" s="12">
        <f t="shared" si="58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9">
        <f t="shared" si="56"/>
        <v>478.94444444444446</v>
      </c>
      <c r="G911" s="5" t="s">
        <v>20</v>
      </c>
      <c r="H911">
        <v>80</v>
      </c>
      <c r="I911" s="8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2039</v>
      </c>
      <c r="R911" t="s">
        <v>2040</v>
      </c>
      <c r="S911" s="12">
        <f t="shared" si="59"/>
        <v>43255.208333333328</v>
      </c>
      <c r="T911" s="12">
        <f t="shared" si="58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9">
        <f t="shared" si="56"/>
        <v>19.556634304207122</v>
      </c>
      <c r="G912" s="7" t="s">
        <v>74</v>
      </c>
      <c r="H912">
        <v>296</v>
      </c>
      <c r="I912" s="8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2039</v>
      </c>
      <c r="R912" t="s">
        <v>2040</v>
      </c>
      <c r="S912" s="12">
        <f t="shared" si="59"/>
        <v>42026.25</v>
      </c>
      <c r="T912" s="12">
        <f t="shared" si="58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9">
        <f t="shared" si="56"/>
        <v>198.94827586206895</v>
      </c>
      <c r="G913" s="5" t="s">
        <v>20</v>
      </c>
      <c r="H913">
        <v>462</v>
      </c>
      <c r="I913" s="8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2037</v>
      </c>
      <c r="R913" t="s">
        <v>2038</v>
      </c>
      <c r="S913" s="12">
        <f t="shared" si="59"/>
        <v>43717.208333333328</v>
      </c>
      <c r="T913" s="12">
        <f t="shared" si="58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9">
        <f t="shared" si="56"/>
        <v>795</v>
      </c>
      <c r="G914" s="5" t="s">
        <v>20</v>
      </c>
      <c r="H914">
        <v>179</v>
      </c>
      <c r="I914" s="8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2041</v>
      </c>
      <c r="R914" t="s">
        <v>2044</v>
      </c>
      <c r="S914" s="12">
        <f t="shared" si="59"/>
        <v>41157.208333333336</v>
      </c>
      <c r="T914" s="12">
        <f t="shared" si="58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9">
        <f t="shared" si="56"/>
        <v>50.621082621082621</v>
      </c>
      <c r="G915" s="4" t="s">
        <v>14</v>
      </c>
      <c r="H915">
        <v>523</v>
      </c>
      <c r="I915" s="8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2041</v>
      </c>
      <c r="R915" t="s">
        <v>2044</v>
      </c>
      <c r="S915" s="12">
        <f t="shared" si="59"/>
        <v>43597.208333333328</v>
      </c>
      <c r="T915" s="12">
        <f t="shared" si="58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9">
        <f t="shared" si="56"/>
        <v>57.4375</v>
      </c>
      <c r="G916" s="4" t="s">
        <v>14</v>
      </c>
      <c r="H916">
        <v>141</v>
      </c>
      <c r="I916" s="8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2039</v>
      </c>
      <c r="R916" t="s">
        <v>2040</v>
      </c>
      <c r="S916" s="12">
        <f t="shared" si="59"/>
        <v>41490.208333333336</v>
      </c>
      <c r="T916" s="12">
        <f t="shared" si="58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9">
        <f t="shared" si="56"/>
        <v>155.62827640984909</v>
      </c>
      <c r="G917" s="5" t="s">
        <v>20</v>
      </c>
      <c r="H917">
        <v>1866</v>
      </c>
      <c r="I917" s="8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2041</v>
      </c>
      <c r="R917" t="s">
        <v>2060</v>
      </c>
      <c r="S917" s="12">
        <f t="shared" si="59"/>
        <v>42976.208333333328</v>
      </c>
      <c r="T917" s="12">
        <f t="shared" si="58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9">
        <f t="shared" si="56"/>
        <v>36.297297297297298</v>
      </c>
      <c r="G918" s="4" t="s">
        <v>14</v>
      </c>
      <c r="H918">
        <v>52</v>
      </c>
      <c r="I918" s="8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2054</v>
      </c>
      <c r="R918" t="s">
        <v>2055</v>
      </c>
      <c r="S918" s="12">
        <f t="shared" si="59"/>
        <v>41991.25</v>
      </c>
      <c r="T918" s="12">
        <f t="shared" si="58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9">
        <f t="shared" si="56"/>
        <v>58.25</v>
      </c>
      <c r="G919" s="6" t="s">
        <v>47</v>
      </c>
      <c r="H919">
        <v>27</v>
      </c>
      <c r="I919" s="8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2041</v>
      </c>
      <c r="R919" t="s">
        <v>2052</v>
      </c>
      <c r="S919" s="12">
        <f t="shared" si="59"/>
        <v>40722.208333333336</v>
      </c>
      <c r="T919" s="12">
        <f t="shared" si="58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9">
        <f t="shared" si="56"/>
        <v>237.39473684210526</v>
      </c>
      <c r="G920" s="5" t="s">
        <v>20</v>
      </c>
      <c r="H920">
        <v>156</v>
      </c>
      <c r="I920" s="8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2047</v>
      </c>
      <c r="R920" t="s">
        <v>2056</v>
      </c>
      <c r="S920" s="12">
        <f t="shared" si="59"/>
        <v>41117.208333333336</v>
      </c>
      <c r="T920" s="12">
        <f t="shared" si="58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9">
        <f t="shared" si="56"/>
        <v>58.75</v>
      </c>
      <c r="G921" s="4" t="s">
        <v>14</v>
      </c>
      <c r="H921">
        <v>225</v>
      </c>
      <c r="I921" s="8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2039</v>
      </c>
      <c r="R921" t="s">
        <v>2040</v>
      </c>
      <c r="S921" s="12">
        <f t="shared" si="59"/>
        <v>43022.208333333328</v>
      </c>
      <c r="T921" s="12">
        <f t="shared" si="58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9">
        <f t="shared" si="56"/>
        <v>182.56603773584905</v>
      </c>
      <c r="G922" s="5" t="s">
        <v>20</v>
      </c>
      <c r="H922">
        <v>255</v>
      </c>
      <c r="I922" s="8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2041</v>
      </c>
      <c r="R922" t="s">
        <v>2049</v>
      </c>
      <c r="S922" s="12">
        <f t="shared" si="59"/>
        <v>43503.25</v>
      </c>
      <c r="T922" s="12">
        <f t="shared" si="58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9">
        <f t="shared" si="56"/>
        <v>0.75436408977556113</v>
      </c>
      <c r="G923" s="4" t="s">
        <v>14</v>
      </c>
      <c r="H923">
        <v>38</v>
      </c>
      <c r="I923" s="8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2037</v>
      </c>
      <c r="R923" t="s">
        <v>2038</v>
      </c>
      <c r="S923" s="12">
        <f t="shared" si="59"/>
        <v>40951.25</v>
      </c>
      <c r="T923" s="12">
        <f t="shared" si="58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9">
        <f t="shared" si="56"/>
        <v>175.95330739299609</v>
      </c>
      <c r="G924" s="5" t="s">
        <v>20</v>
      </c>
      <c r="H924">
        <v>2261</v>
      </c>
      <c r="I924" s="8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2035</v>
      </c>
      <c r="R924" t="s">
        <v>2062</v>
      </c>
      <c r="S924" s="12">
        <f t="shared" si="59"/>
        <v>43443.25</v>
      </c>
      <c r="T924" s="12">
        <f t="shared" si="58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9">
        <f t="shared" si="56"/>
        <v>237.88235294117646</v>
      </c>
      <c r="G925" s="5" t="s">
        <v>20</v>
      </c>
      <c r="H925">
        <v>40</v>
      </c>
      <c r="I925" s="8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2039</v>
      </c>
      <c r="R925" t="s">
        <v>2040</v>
      </c>
      <c r="S925" s="12">
        <f t="shared" si="59"/>
        <v>40373.208333333336</v>
      </c>
      <c r="T925" s="12">
        <f t="shared" si="58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9">
        <f t="shared" si="56"/>
        <v>488.05076142131981</v>
      </c>
      <c r="G926" s="5" t="s">
        <v>20</v>
      </c>
      <c r="H926">
        <v>2289</v>
      </c>
      <c r="I926" s="8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2039</v>
      </c>
      <c r="R926" t="s">
        <v>2040</v>
      </c>
      <c r="S926" s="12">
        <f t="shared" si="59"/>
        <v>43769.208333333328</v>
      </c>
      <c r="T926" s="12">
        <f t="shared" si="58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9">
        <f t="shared" si="56"/>
        <v>224.06666666666669</v>
      </c>
      <c r="G927" s="5" t="s">
        <v>20</v>
      </c>
      <c r="H927">
        <v>65</v>
      </c>
      <c r="I927" s="8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2039</v>
      </c>
      <c r="R927" t="s">
        <v>2040</v>
      </c>
      <c r="S927" s="12">
        <f t="shared" si="59"/>
        <v>43000.208333333328</v>
      </c>
      <c r="T927" s="12">
        <f t="shared" si="58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9">
        <f t="shared" si="56"/>
        <v>18.126436781609197</v>
      </c>
      <c r="G928" s="4" t="s">
        <v>14</v>
      </c>
      <c r="H928">
        <v>15</v>
      </c>
      <c r="I928" s="8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2033</v>
      </c>
      <c r="R928" t="s">
        <v>2034</v>
      </c>
      <c r="S928" s="12">
        <f t="shared" si="59"/>
        <v>42502.208333333328</v>
      </c>
      <c r="T928" s="12">
        <f t="shared" si="58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9">
        <f t="shared" si="56"/>
        <v>45.847222222222221</v>
      </c>
      <c r="G929" s="4" t="s">
        <v>14</v>
      </c>
      <c r="H929">
        <v>37</v>
      </c>
      <c r="I929" s="8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2039</v>
      </c>
      <c r="R929" t="s">
        <v>2040</v>
      </c>
      <c r="S929" s="12">
        <f t="shared" si="59"/>
        <v>41102.208333333336</v>
      </c>
      <c r="T929" s="12">
        <f t="shared" si="58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9">
        <f t="shared" si="56"/>
        <v>117.31541218637993</v>
      </c>
      <c r="G930" s="5" t="s">
        <v>20</v>
      </c>
      <c r="H930">
        <v>3777</v>
      </c>
      <c r="I930" s="8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2037</v>
      </c>
      <c r="R930" t="s">
        <v>2038</v>
      </c>
      <c r="S930" s="12">
        <f t="shared" si="59"/>
        <v>41637.25</v>
      </c>
      <c r="T930" s="12">
        <f t="shared" si="58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9">
        <f t="shared" si="56"/>
        <v>217.30909090909088</v>
      </c>
      <c r="G931" s="5" t="s">
        <v>20</v>
      </c>
      <c r="H931">
        <v>184</v>
      </c>
      <c r="I931" s="8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2039</v>
      </c>
      <c r="R931" t="s">
        <v>2040</v>
      </c>
      <c r="S931" s="12">
        <f t="shared" si="59"/>
        <v>42858.208333333328</v>
      </c>
      <c r="T931" s="12">
        <f t="shared" si="58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9">
        <f t="shared" si="56"/>
        <v>112.28571428571428</v>
      </c>
      <c r="G932" s="5" t="s">
        <v>20</v>
      </c>
      <c r="H932">
        <v>85</v>
      </c>
      <c r="I932" s="8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2039</v>
      </c>
      <c r="R932" t="s">
        <v>2040</v>
      </c>
      <c r="S932" s="12">
        <f t="shared" si="59"/>
        <v>42060.25</v>
      </c>
      <c r="T932" s="12">
        <f t="shared" si="58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9">
        <f t="shared" si="56"/>
        <v>72.51898734177216</v>
      </c>
      <c r="G933" s="4" t="s">
        <v>14</v>
      </c>
      <c r="H933">
        <v>112</v>
      </c>
      <c r="I933" s="8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2039</v>
      </c>
      <c r="R933" t="s">
        <v>2040</v>
      </c>
      <c r="S933" s="12">
        <f t="shared" si="59"/>
        <v>41818.208333333336</v>
      </c>
      <c r="T933" s="12">
        <f t="shared" si="58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9">
        <f t="shared" si="56"/>
        <v>212.30434782608697</v>
      </c>
      <c r="G934" s="5" t="s">
        <v>20</v>
      </c>
      <c r="H934">
        <v>144</v>
      </c>
      <c r="I934" s="8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2035</v>
      </c>
      <c r="R934" t="s">
        <v>2036</v>
      </c>
      <c r="S934" s="12">
        <f t="shared" si="59"/>
        <v>41709.208333333336</v>
      </c>
      <c r="T934" s="12">
        <f t="shared" si="58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9">
        <f t="shared" si="56"/>
        <v>239.74657534246577</v>
      </c>
      <c r="G935" s="5" t="s">
        <v>20</v>
      </c>
      <c r="H935">
        <v>1902</v>
      </c>
      <c r="I935" s="8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2039</v>
      </c>
      <c r="R935" t="s">
        <v>2040</v>
      </c>
      <c r="S935" s="12">
        <f t="shared" si="59"/>
        <v>41372.208333333336</v>
      </c>
      <c r="T935" s="12">
        <f t="shared" si="58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9">
        <f t="shared" si="56"/>
        <v>181.93548387096774</v>
      </c>
      <c r="G936" s="5" t="s">
        <v>20</v>
      </c>
      <c r="H936">
        <v>105</v>
      </c>
      <c r="I936" s="8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2039</v>
      </c>
      <c r="R936" t="s">
        <v>2040</v>
      </c>
      <c r="S936" s="12">
        <f t="shared" si="59"/>
        <v>42422.25</v>
      </c>
      <c r="T936" s="12">
        <f t="shared" si="58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9">
        <f t="shared" si="56"/>
        <v>164.13114754098362</v>
      </c>
      <c r="G937" s="5" t="s">
        <v>20</v>
      </c>
      <c r="H937">
        <v>132</v>
      </c>
      <c r="I937" s="8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2039</v>
      </c>
      <c r="R937" t="s">
        <v>2040</v>
      </c>
      <c r="S937" s="12">
        <f t="shared" si="59"/>
        <v>42209.208333333328</v>
      </c>
      <c r="T937" s="12">
        <f t="shared" si="58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9">
        <f t="shared" si="56"/>
        <v>1.6375968992248062</v>
      </c>
      <c r="G938" s="4" t="s">
        <v>14</v>
      </c>
      <c r="H938">
        <v>21</v>
      </c>
      <c r="I938" s="8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2039</v>
      </c>
      <c r="R938" t="s">
        <v>2040</v>
      </c>
      <c r="S938" s="12">
        <f t="shared" si="59"/>
        <v>43668.208333333328</v>
      </c>
      <c r="T938" s="12">
        <f t="shared" si="58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9">
        <f t="shared" si="56"/>
        <v>49.64385964912281</v>
      </c>
      <c r="G939" s="7" t="s">
        <v>74</v>
      </c>
      <c r="H939">
        <v>976</v>
      </c>
      <c r="I939" s="8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2041</v>
      </c>
      <c r="R939" t="s">
        <v>2042</v>
      </c>
      <c r="S939" s="12">
        <f t="shared" si="59"/>
        <v>42334.25</v>
      </c>
      <c r="T939" s="12">
        <f t="shared" si="58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9">
        <f t="shared" si="56"/>
        <v>109.70652173913042</v>
      </c>
      <c r="G940" s="5" t="s">
        <v>20</v>
      </c>
      <c r="H940">
        <v>96</v>
      </c>
      <c r="I940" s="8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2047</v>
      </c>
      <c r="R940" t="s">
        <v>2053</v>
      </c>
      <c r="S940" s="12">
        <f t="shared" si="59"/>
        <v>43263.208333333328</v>
      </c>
      <c r="T940" s="12">
        <f t="shared" si="58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9">
        <f t="shared" si="56"/>
        <v>49.217948717948715</v>
      </c>
      <c r="G941" s="4" t="s">
        <v>14</v>
      </c>
      <c r="H941">
        <v>67</v>
      </c>
      <c r="I941" s="8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2050</v>
      </c>
      <c r="R941" t="s">
        <v>2051</v>
      </c>
      <c r="S941" s="12">
        <f t="shared" si="59"/>
        <v>40670.208333333336</v>
      </c>
      <c r="T941" s="12">
        <f t="shared" si="58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9">
        <f t="shared" si="56"/>
        <v>62.232323232323225</v>
      </c>
      <c r="G942" s="6" t="s">
        <v>47</v>
      </c>
      <c r="H942">
        <v>66</v>
      </c>
      <c r="I942" s="8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2037</v>
      </c>
      <c r="R942" t="s">
        <v>2038</v>
      </c>
      <c r="S942" s="12">
        <f t="shared" si="59"/>
        <v>41244.25</v>
      </c>
      <c r="T942" s="12">
        <f t="shared" si="58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9">
        <f t="shared" si="56"/>
        <v>13.05813953488372</v>
      </c>
      <c r="G943" s="4" t="s">
        <v>14</v>
      </c>
      <c r="H943">
        <v>78</v>
      </c>
      <c r="I943" s="8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2039</v>
      </c>
      <c r="R943" t="s">
        <v>2040</v>
      </c>
      <c r="S943" s="12">
        <f t="shared" si="59"/>
        <v>40552.25</v>
      </c>
      <c r="T943" s="12">
        <f t="shared" si="58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9">
        <f t="shared" si="56"/>
        <v>64.635416666666671</v>
      </c>
      <c r="G944" s="4" t="s">
        <v>14</v>
      </c>
      <c r="H944">
        <v>67</v>
      </c>
      <c r="I944" s="8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2039</v>
      </c>
      <c r="R944" t="s">
        <v>2040</v>
      </c>
      <c r="S944" s="12">
        <f t="shared" si="59"/>
        <v>40568.25</v>
      </c>
      <c r="T944" s="12">
        <f t="shared" si="58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9">
        <f t="shared" si="56"/>
        <v>159.58666666666667</v>
      </c>
      <c r="G945" s="5" t="s">
        <v>20</v>
      </c>
      <c r="H945">
        <v>114</v>
      </c>
      <c r="I945" s="8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2033</v>
      </c>
      <c r="R945" t="s">
        <v>2034</v>
      </c>
      <c r="S945" s="12">
        <f t="shared" si="59"/>
        <v>41906.208333333336</v>
      </c>
      <c r="T945" s="12">
        <f t="shared" si="58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9">
        <f t="shared" si="56"/>
        <v>81.42</v>
      </c>
      <c r="G946" s="4" t="s">
        <v>14</v>
      </c>
      <c r="H946">
        <v>263</v>
      </c>
      <c r="I946" s="8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2054</v>
      </c>
      <c r="R946" t="s">
        <v>2055</v>
      </c>
      <c r="S946" s="12">
        <f t="shared" si="59"/>
        <v>42776.25</v>
      </c>
      <c r="T946" s="12">
        <f t="shared" si="58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9">
        <f t="shared" si="56"/>
        <v>32.444767441860463</v>
      </c>
      <c r="G947" s="4" t="s">
        <v>14</v>
      </c>
      <c r="H947">
        <v>1691</v>
      </c>
      <c r="I947" s="8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2054</v>
      </c>
      <c r="R947" t="s">
        <v>2055</v>
      </c>
      <c r="S947" s="12">
        <f t="shared" si="59"/>
        <v>41004.208333333336</v>
      </c>
      <c r="T947" s="12">
        <f t="shared" si="58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9">
        <f t="shared" si="56"/>
        <v>9.9141184124918666</v>
      </c>
      <c r="G948" s="4" t="s">
        <v>14</v>
      </c>
      <c r="H948">
        <v>181</v>
      </c>
      <c r="I948" s="8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2039</v>
      </c>
      <c r="R948" t="s">
        <v>2040</v>
      </c>
      <c r="S948" s="12">
        <f t="shared" si="59"/>
        <v>40710.208333333336</v>
      </c>
      <c r="T948" s="12">
        <f t="shared" si="58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9">
        <f t="shared" si="56"/>
        <v>26.694444444444443</v>
      </c>
      <c r="G949" s="4" t="s">
        <v>14</v>
      </c>
      <c r="H949">
        <v>13</v>
      </c>
      <c r="I949" s="8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2039</v>
      </c>
      <c r="R949" t="s">
        <v>2040</v>
      </c>
      <c r="S949" s="12">
        <f t="shared" si="59"/>
        <v>41908.208333333336</v>
      </c>
      <c r="T949" s="12">
        <f t="shared" si="58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9">
        <f t="shared" si="56"/>
        <v>62.957446808510639</v>
      </c>
      <c r="G950" s="7" t="s">
        <v>74</v>
      </c>
      <c r="H950">
        <v>160</v>
      </c>
      <c r="I950" s="8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2041</v>
      </c>
      <c r="R950" t="s">
        <v>2042</v>
      </c>
      <c r="S950" s="12">
        <f t="shared" si="59"/>
        <v>41985.25</v>
      </c>
      <c r="T950" s="12">
        <f t="shared" si="58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9">
        <f t="shared" si="56"/>
        <v>161.35593220338984</v>
      </c>
      <c r="G951" s="5" t="s">
        <v>20</v>
      </c>
      <c r="H951">
        <v>203</v>
      </c>
      <c r="I951" s="8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2037</v>
      </c>
      <c r="R951" t="s">
        <v>2038</v>
      </c>
      <c r="S951" s="12">
        <f t="shared" si="59"/>
        <v>42112.208333333328</v>
      </c>
      <c r="T951" s="12">
        <f t="shared" si="58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9">
        <f t="shared" si="56"/>
        <v>5</v>
      </c>
      <c r="G952" s="4" t="s">
        <v>14</v>
      </c>
      <c r="H952">
        <v>1</v>
      </c>
      <c r="I952" s="8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2039</v>
      </c>
      <c r="R952" t="s">
        <v>2040</v>
      </c>
      <c r="S952" s="12">
        <f t="shared" si="59"/>
        <v>43571.208333333328</v>
      </c>
      <c r="T952" s="12">
        <f t="shared" si="58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9">
        <f t="shared" si="56"/>
        <v>1096.9379310344827</v>
      </c>
      <c r="G953" s="5" t="s">
        <v>20</v>
      </c>
      <c r="H953">
        <v>1559</v>
      </c>
      <c r="I953" s="8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2035</v>
      </c>
      <c r="R953" t="s">
        <v>2036</v>
      </c>
      <c r="S953" s="12">
        <f t="shared" si="59"/>
        <v>42730.25</v>
      </c>
      <c r="T953" s="12">
        <f t="shared" si="58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9">
        <f t="shared" si="56"/>
        <v>70.094158075601371</v>
      </c>
      <c r="G954" s="7" t="s">
        <v>74</v>
      </c>
      <c r="H954">
        <v>2266</v>
      </c>
      <c r="I954" s="8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2041</v>
      </c>
      <c r="R954" t="s">
        <v>2042</v>
      </c>
      <c r="S954" s="12">
        <f t="shared" si="59"/>
        <v>42591.208333333328</v>
      </c>
      <c r="T954" s="12">
        <f t="shared" si="58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9">
        <f t="shared" si="56"/>
        <v>60</v>
      </c>
      <c r="G955" s="4" t="s">
        <v>14</v>
      </c>
      <c r="H955">
        <v>21</v>
      </c>
      <c r="I955" s="8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2041</v>
      </c>
      <c r="R955" t="s">
        <v>2063</v>
      </c>
      <c r="S955" s="12">
        <f t="shared" si="59"/>
        <v>42358.25</v>
      </c>
      <c r="T955" s="12">
        <f t="shared" si="58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9">
        <f t="shared" si="56"/>
        <v>367.0985915492958</v>
      </c>
      <c r="G956" s="5" t="s">
        <v>20</v>
      </c>
      <c r="H956">
        <v>1548</v>
      </c>
      <c r="I956" s="8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2037</v>
      </c>
      <c r="R956" t="s">
        <v>2038</v>
      </c>
      <c r="S956" s="12">
        <f t="shared" si="59"/>
        <v>41174.208333333336</v>
      </c>
      <c r="T956" s="12">
        <f t="shared" si="58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9">
        <f t="shared" si="56"/>
        <v>1109</v>
      </c>
      <c r="G957" s="5" t="s">
        <v>20</v>
      </c>
      <c r="H957">
        <v>80</v>
      </c>
      <c r="I957" s="8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2039</v>
      </c>
      <c r="R957" t="s">
        <v>2040</v>
      </c>
      <c r="S957" s="12">
        <f t="shared" si="59"/>
        <v>41238.25</v>
      </c>
      <c r="T957" s="12">
        <f t="shared" si="58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9">
        <f t="shared" si="56"/>
        <v>19.028784648187631</v>
      </c>
      <c r="G958" s="4" t="s">
        <v>14</v>
      </c>
      <c r="H958">
        <v>830</v>
      </c>
      <c r="I958" s="8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2041</v>
      </c>
      <c r="R958" t="s">
        <v>2063</v>
      </c>
      <c r="S958" s="12">
        <f t="shared" si="59"/>
        <v>42360.25</v>
      </c>
      <c r="T958" s="12">
        <f t="shared" si="58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9">
        <f t="shared" si="56"/>
        <v>126.87755102040816</v>
      </c>
      <c r="G959" s="5" t="s">
        <v>20</v>
      </c>
      <c r="H959">
        <v>131</v>
      </c>
      <c r="I959" s="8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2039</v>
      </c>
      <c r="R959" t="s">
        <v>2040</v>
      </c>
      <c r="S959" s="12">
        <f t="shared" si="59"/>
        <v>40955.25</v>
      </c>
      <c r="T959" s="12">
        <f t="shared" si="58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56"/>
        <v>734.63636363636363</v>
      </c>
      <c r="G960" s="5" t="s">
        <v>20</v>
      </c>
      <c r="H960">
        <v>112</v>
      </c>
      <c r="I960" s="8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2041</v>
      </c>
      <c r="R960" t="s">
        <v>2049</v>
      </c>
      <c r="S960" s="12">
        <f t="shared" si="59"/>
        <v>40350.208333333336</v>
      </c>
      <c r="T960" s="12">
        <f t="shared" si="58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9">
        <f t="shared" si="56"/>
        <v>4.5731034482758623</v>
      </c>
      <c r="G961" s="4" t="s">
        <v>14</v>
      </c>
      <c r="H961">
        <v>130</v>
      </c>
      <c r="I961" s="8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2047</v>
      </c>
      <c r="R961" t="s">
        <v>2059</v>
      </c>
      <c r="S961" s="12">
        <f t="shared" si="59"/>
        <v>40357.208333333336</v>
      </c>
      <c r="T961" s="12">
        <f t="shared" si="58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9">
        <f t="shared" si="56"/>
        <v>85.054545454545448</v>
      </c>
      <c r="G962" s="4" t="s">
        <v>14</v>
      </c>
      <c r="H962">
        <v>55</v>
      </c>
      <c r="I962" s="8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2037</v>
      </c>
      <c r="R962" t="s">
        <v>2038</v>
      </c>
      <c r="S962" s="12">
        <f t="shared" si="59"/>
        <v>42408.25</v>
      </c>
      <c r="T962" s="12">
        <f t="shared" si="58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9">
        <f t="shared" ref="F963:F1001" si="60">E963/D963*100</f>
        <v>119.29824561403508</v>
      </c>
      <c r="G963" s="5" t="s">
        <v>20</v>
      </c>
      <c r="H963">
        <v>155</v>
      </c>
      <c r="I963" s="8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2047</v>
      </c>
      <c r="R963" t="s">
        <v>2059</v>
      </c>
      <c r="S963" s="12">
        <f t="shared" si="59"/>
        <v>40591.25</v>
      </c>
      <c r="T963" s="12">
        <f t="shared" ref="T963:T1001" si="62">(((M963/60)/60)/24)+DATE(1970,1,1)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9">
        <f t="shared" si="60"/>
        <v>296.02777777777777</v>
      </c>
      <c r="G964" s="5" t="s">
        <v>20</v>
      </c>
      <c r="H964">
        <v>266</v>
      </c>
      <c r="I964" s="8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2033</v>
      </c>
      <c r="R964" t="s">
        <v>2034</v>
      </c>
      <c r="S964" s="12">
        <f t="shared" ref="S964:S1001" si="63">(((L964/60)/60)/24)+DATE(1970,1,1)</f>
        <v>41592.25</v>
      </c>
      <c r="T964" s="12">
        <f t="shared" si="62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9">
        <f t="shared" si="60"/>
        <v>84.694915254237287</v>
      </c>
      <c r="G965" s="4" t="s">
        <v>14</v>
      </c>
      <c r="H965">
        <v>114</v>
      </c>
      <c r="I965" s="8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2054</v>
      </c>
      <c r="R965" t="s">
        <v>2055</v>
      </c>
      <c r="S965" s="12">
        <f t="shared" si="63"/>
        <v>40607.25</v>
      </c>
      <c r="T965" s="12">
        <f t="shared" si="62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9">
        <f t="shared" si="60"/>
        <v>355.7837837837838</v>
      </c>
      <c r="G966" s="5" t="s">
        <v>20</v>
      </c>
      <c r="H966">
        <v>155</v>
      </c>
      <c r="I966" s="8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2039</v>
      </c>
      <c r="R966" t="s">
        <v>2040</v>
      </c>
      <c r="S966" s="12">
        <f t="shared" si="63"/>
        <v>42135.208333333328</v>
      </c>
      <c r="T966" s="12">
        <f t="shared" si="62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9">
        <f t="shared" si="60"/>
        <v>386.40909090909093</v>
      </c>
      <c r="G967" s="5" t="s">
        <v>20</v>
      </c>
      <c r="H967">
        <v>207</v>
      </c>
      <c r="I967" s="8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2035</v>
      </c>
      <c r="R967" t="s">
        <v>2036</v>
      </c>
      <c r="S967" s="12">
        <f t="shared" si="63"/>
        <v>40203.25</v>
      </c>
      <c r="T967" s="12">
        <f t="shared" si="62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9">
        <f t="shared" si="60"/>
        <v>792.23529411764707</v>
      </c>
      <c r="G968" s="5" t="s">
        <v>20</v>
      </c>
      <c r="H968">
        <v>245</v>
      </c>
      <c r="I968" s="8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2039</v>
      </c>
      <c r="R968" t="s">
        <v>2040</v>
      </c>
      <c r="S968" s="12">
        <f t="shared" si="63"/>
        <v>42901.208333333328</v>
      </c>
      <c r="T968" s="12">
        <f t="shared" si="62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9">
        <f t="shared" si="60"/>
        <v>137.03393665158373</v>
      </c>
      <c r="G969" s="5" t="s">
        <v>20</v>
      </c>
      <c r="H969">
        <v>1573</v>
      </c>
      <c r="I969" s="8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2035</v>
      </c>
      <c r="R969" t="s">
        <v>2062</v>
      </c>
      <c r="S969" s="12">
        <f t="shared" si="63"/>
        <v>41005.208333333336</v>
      </c>
      <c r="T969" s="12">
        <f t="shared" si="62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9">
        <f t="shared" si="60"/>
        <v>338.20833333333337</v>
      </c>
      <c r="G970" s="5" t="s">
        <v>20</v>
      </c>
      <c r="H970">
        <v>114</v>
      </c>
      <c r="I970" s="8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2033</v>
      </c>
      <c r="R970" t="s">
        <v>2034</v>
      </c>
      <c r="S970" s="12">
        <f t="shared" si="63"/>
        <v>40544.25</v>
      </c>
      <c r="T970" s="12">
        <f t="shared" si="62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9">
        <f t="shared" si="60"/>
        <v>108.22784810126582</v>
      </c>
      <c r="G971" s="5" t="s">
        <v>20</v>
      </c>
      <c r="H971">
        <v>93</v>
      </c>
      <c r="I971" s="8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2039</v>
      </c>
      <c r="R971" t="s">
        <v>2040</v>
      </c>
      <c r="S971" s="12">
        <f t="shared" si="63"/>
        <v>43821.25</v>
      </c>
      <c r="T971" s="12">
        <f t="shared" si="62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9">
        <f t="shared" si="60"/>
        <v>60.757639620653315</v>
      </c>
      <c r="G972" s="4" t="s">
        <v>14</v>
      </c>
      <c r="H972">
        <v>594</v>
      </c>
      <c r="I972" s="8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2039</v>
      </c>
      <c r="R972" t="s">
        <v>2040</v>
      </c>
      <c r="S972" s="12">
        <f t="shared" si="63"/>
        <v>40672.208333333336</v>
      </c>
      <c r="T972" s="12">
        <f t="shared" si="62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9">
        <f t="shared" si="60"/>
        <v>27.725490196078432</v>
      </c>
      <c r="G973" s="4" t="s">
        <v>14</v>
      </c>
      <c r="H973">
        <v>24</v>
      </c>
      <c r="I973" s="8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2041</v>
      </c>
      <c r="R973" t="s">
        <v>2060</v>
      </c>
      <c r="S973" s="12">
        <f t="shared" si="63"/>
        <v>41555.208333333336</v>
      </c>
      <c r="T973" s="12">
        <f t="shared" si="62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9">
        <f t="shared" si="60"/>
        <v>228.3934426229508</v>
      </c>
      <c r="G974" s="5" t="s">
        <v>20</v>
      </c>
      <c r="H974">
        <v>1681</v>
      </c>
      <c r="I974" s="8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2037</v>
      </c>
      <c r="R974" t="s">
        <v>2038</v>
      </c>
      <c r="S974" s="12">
        <f t="shared" si="63"/>
        <v>41792.208333333336</v>
      </c>
      <c r="T974" s="12">
        <f t="shared" si="62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9">
        <f t="shared" si="60"/>
        <v>21.615194054500414</v>
      </c>
      <c r="G975" s="4" t="s">
        <v>14</v>
      </c>
      <c r="H975">
        <v>252</v>
      </c>
      <c r="I975" s="8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2039</v>
      </c>
      <c r="R975" t="s">
        <v>2040</v>
      </c>
      <c r="S975" s="12">
        <f t="shared" si="63"/>
        <v>40522.25</v>
      </c>
      <c r="T975" s="12">
        <f t="shared" si="62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9">
        <f t="shared" si="60"/>
        <v>373.875</v>
      </c>
      <c r="G976" s="5" t="s">
        <v>20</v>
      </c>
      <c r="H976">
        <v>32</v>
      </c>
      <c r="I976" s="8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2035</v>
      </c>
      <c r="R976" t="s">
        <v>2045</v>
      </c>
      <c r="S976" s="12">
        <f t="shared" si="63"/>
        <v>41412.208333333336</v>
      </c>
      <c r="T976" s="12">
        <f t="shared" si="62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9">
        <f t="shared" si="60"/>
        <v>154.92592592592592</v>
      </c>
      <c r="G977" s="5" t="s">
        <v>20</v>
      </c>
      <c r="H977">
        <v>135</v>
      </c>
      <c r="I977" s="8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2039</v>
      </c>
      <c r="R977" t="s">
        <v>2040</v>
      </c>
      <c r="S977" s="12">
        <f t="shared" si="63"/>
        <v>42337.25</v>
      </c>
      <c r="T977" s="12">
        <f t="shared" si="62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9">
        <f t="shared" si="60"/>
        <v>322.14999999999998</v>
      </c>
      <c r="G978" s="5" t="s">
        <v>20</v>
      </c>
      <c r="H978">
        <v>140</v>
      </c>
      <c r="I978" s="8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2039</v>
      </c>
      <c r="R978" t="s">
        <v>2040</v>
      </c>
      <c r="S978" s="12">
        <f t="shared" si="63"/>
        <v>40571.25</v>
      </c>
      <c r="T978" s="12">
        <f t="shared" si="62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9">
        <f t="shared" si="60"/>
        <v>73.957142857142856</v>
      </c>
      <c r="G979" s="4" t="s">
        <v>14</v>
      </c>
      <c r="H979">
        <v>67</v>
      </c>
      <c r="I979" s="8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2033</v>
      </c>
      <c r="R979" t="s">
        <v>2034</v>
      </c>
      <c r="S979" s="12">
        <f t="shared" si="63"/>
        <v>43138.25</v>
      </c>
      <c r="T979" s="12">
        <f t="shared" si="62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9">
        <f t="shared" si="60"/>
        <v>864.1</v>
      </c>
      <c r="G980" s="5" t="s">
        <v>20</v>
      </c>
      <c r="H980">
        <v>92</v>
      </c>
      <c r="I980" s="8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2050</v>
      </c>
      <c r="R980" t="s">
        <v>2051</v>
      </c>
      <c r="S980" s="12">
        <f t="shared" si="63"/>
        <v>42686.25</v>
      </c>
      <c r="T980" s="12">
        <f t="shared" si="62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9">
        <f t="shared" si="60"/>
        <v>143.26245847176079</v>
      </c>
      <c r="G981" s="5" t="s">
        <v>20</v>
      </c>
      <c r="H981">
        <v>1015</v>
      </c>
      <c r="I981" s="8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2039</v>
      </c>
      <c r="R981" t="s">
        <v>2040</v>
      </c>
      <c r="S981" s="12">
        <f t="shared" si="63"/>
        <v>42078.208333333328</v>
      </c>
      <c r="T981" s="12">
        <f t="shared" si="62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9">
        <f t="shared" si="60"/>
        <v>40.281762295081968</v>
      </c>
      <c r="G982" s="4" t="s">
        <v>14</v>
      </c>
      <c r="H982">
        <v>742</v>
      </c>
      <c r="I982" s="8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2047</v>
      </c>
      <c r="R982" t="s">
        <v>2048</v>
      </c>
      <c r="S982" s="12">
        <f t="shared" si="63"/>
        <v>42307.208333333328</v>
      </c>
      <c r="T982" s="12">
        <f t="shared" si="62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9">
        <f t="shared" si="60"/>
        <v>178.22388059701493</v>
      </c>
      <c r="G983" s="5" t="s">
        <v>20</v>
      </c>
      <c r="H983">
        <v>323</v>
      </c>
      <c r="I983" s="8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2037</v>
      </c>
      <c r="R983" t="s">
        <v>2038</v>
      </c>
      <c r="S983" s="12">
        <f t="shared" si="63"/>
        <v>43094.25</v>
      </c>
      <c r="T983" s="12">
        <f t="shared" si="62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9">
        <f t="shared" si="60"/>
        <v>84.930555555555557</v>
      </c>
      <c r="G984" s="4" t="s">
        <v>14</v>
      </c>
      <c r="H984">
        <v>75</v>
      </c>
      <c r="I984" s="8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2041</v>
      </c>
      <c r="R984" t="s">
        <v>2042</v>
      </c>
      <c r="S984" s="12">
        <f t="shared" si="63"/>
        <v>40743.208333333336</v>
      </c>
      <c r="T984" s="12">
        <f t="shared" si="62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9">
        <f t="shared" si="60"/>
        <v>145.93648334624322</v>
      </c>
      <c r="G985" s="5" t="s">
        <v>20</v>
      </c>
      <c r="H985">
        <v>2326</v>
      </c>
      <c r="I985" s="8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2041</v>
      </c>
      <c r="R985" t="s">
        <v>2042</v>
      </c>
      <c r="S985" s="12">
        <f t="shared" si="63"/>
        <v>43681.208333333328</v>
      </c>
      <c r="T985" s="12">
        <f t="shared" si="62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9">
        <f t="shared" si="60"/>
        <v>152.46153846153848</v>
      </c>
      <c r="G986" s="5" t="s">
        <v>20</v>
      </c>
      <c r="H986">
        <v>381</v>
      </c>
      <c r="I986" s="8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2039</v>
      </c>
      <c r="R986" t="s">
        <v>2040</v>
      </c>
      <c r="S986" s="12">
        <f t="shared" si="63"/>
        <v>43716.208333333328</v>
      </c>
      <c r="T986" s="12">
        <f t="shared" si="62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9">
        <f t="shared" si="60"/>
        <v>67.129542790152414</v>
      </c>
      <c r="G987" s="4" t="s">
        <v>14</v>
      </c>
      <c r="H987">
        <v>4405</v>
      </c>
      <c r="I987" s="8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2035</v>
      </c>
      <c r="R987" t="s">
        <v>2036</v>
      </c>
      <c r="S987" s="12">
        <f t="shared" si="63"/>
        <v>41614.25</v>
      </c>
      <c r="T987" s="12">
        <f t="shared" si="62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9">
        <f t="shared" si="60"/>
        <v>40.307692307692307</v>
      </c>
      <c r="G988" s="4" t="s">
        <v>14</v>
      </c>
      <c r="H988">
        <v>92</v>
      </c>
      <c r="I988" s="8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2035</v>
      </c>
      <c r="R988" t="s">
        <v>2036</v>
      </c>
      <c r="S988" s="12">
        <f t="shared" si="63"/>
        <v>40638.208333333336</v>
      </c>
      <c r="T988" s="12">
        <f t="shared" si="62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9">
        <f t="shared" si="60"/>
        <v>216.79032258064518</v>
      </c>
      <c r="G989" s="5" t="s">
        <v>20</v>
      </c>
      <c r="H989">
        <v>480</v>
      </c>
      <c r="I989" s="8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2041</v>
      </c>
      <c r="R989" t="s">
        <v>2042</v>
      </c>
      <c r="S989" s="12">
        <f t="shared" si="63"/>
        <v>42852.208333333328</v>
      </c>
      <c r="T989" s="12">
        <f t="shared" si="62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9">
        <f t="shared" si="60"/>
        <v>52.117021276595743</v>
      </c>
      <c r="G990" s="4" t="s">
        <v>14</v>
      </c>
      <c r="H990">
        <v>64</v>
      </c>
      <c r="I990" s="8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2047</v>
      </c>
      <c r="R990" t="s">
        <v>2056</v>
      </c>
      <c r="S990" s="12">
        <f t="shared" si="63"/>
        <v>42686.25</v>
      </c>
      <c r="T990" s="12">
        <f t="shared" si="62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9">
        <f t="shared" si="60"/>
        <v>499.58333333333337</v>
      </c>
      <c r="G991" s="5" t="s">
        <v>20</v>
      </c>
      <c r="H991">
        <v>226</v>
      </c>
      <c r="I991" s="8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2047</v>
      </c>
      <c r="R991" t="s">
        <v>2059</v>
      </c>
      <c r="S991" s="12">
        <f t="shared" si="63"/>
        <v>43571.208333333328</v>
      </c>
      <c r="T991" s="12">
        <f t="shared" si="62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9">
        <f t="shared" si="60"/>
        <v>87.679487179487182</v>
      </c>
      <c r="G992" s="4" t="s">
        <v>14</v>
      </c>
      <c r="H992">
        <v>64</v>
      </c>
      <c r="I992" s="8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2041</v>
      </c>
      <c r="R992" t="s">
        <v>2044</v>
      </c>
      <c r="S992" s="12">
        <f t="shared" si="63"/>
        <v>42432.25</v>
      </c>
      <c r="T992" s="12">
        <f t="shared" si="62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9">
        <f t="shared" si="60"/>
        <v>113.17346938775511</v>
      </c>
      <c r="G993" s="5" t="s">
        <v>20</v>
      </c>
      <c r="H993">
        <v>241</v>
      </c>
      <c r="I993" s="8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2035</v>
      </c>
      <c r="R993" t="s">
        <v>2036</v>
      </c>
      <c r="S993" s="12">
        <f t="shared" si="63"/>
        <v>41907.208333333336</v>
      </c>
      <c r="T993" s="12">
        <f t="shared" si="62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9">
        <f t="shared" si="60"/>
        <v>426.54838709677421</v>
      </c>
      <c r="G994" s="5" t="s">
        <v>20</v>
      </c>
      <c r="H994">
        <v>132</v>
      </c>
      <c r="I994" s="8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2041</v>
      </c>
      <c r="R994" t="s">
        <v>2044</v>
      </c>
      <c r="S994" s="12">
        <f t="shared" si="63"/>
        <v>43227.208333333328</v>
      </c>
      <c r="T994" s="12">
        <f t="shared" si="62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9">
        <f t="shared" si="60"/>
        <v>77.632653061224488</v>
      </c>
      <c r="G995" s="7" t="s">
        <v>74</v>
      </c>
      <c r="H995">
        <v>75</v>
      </c>
      <c r="I995" s="8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2054</v>
      </c>
      <c r="R995" t="s">
        <v>2055</v>
      </c>
      <c r="S995" s="12">
        <f t="shared" si="63"/>
        <v>42362.25</v>
      </c>
      <c r="T995" s="12">
        <f t="shared" si="62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9">
        <f t="shared" si="60"/>
        <v>52.496810772501767</v>
      </c>
      <c r="G996" s="4" t="s">
        <v>14</v>
      </c>
      <c r="H996">
        <v>842</v>
      </c>
      <c r="I996" s="8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2047</v>
      </c>
      <c r="R996" t="s">
        <v>2059</v>
      </c>
      <c r="S996" s="12">
        <f t="shared" si="63"/>
        <v>41929.208333333336</v>
      </c>
      <c r="T996" s="12">
        <f t="shared" si="62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9">
        <f t="shared" si="60"/>
        <v>157.46762589928059</v>
      </c>
      <c r="G997" s="5" t="s">
        <v>20</v>
      </c>
      <c r="H997">
        <v>2043</v>
      </c>
      <c r="I997" s="8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2033</v>
      </c>
      <c r="R997" t="s">
        <v>2034</v>
      </c>
      <c r="S997" s="12">
        <f t="shared" si="63"/>
        <v>43408.208333333328</v>
      </c>
      <c r="T997" s="12">
        <f t="shared" si="62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9">
        <f t="shared" si="60"/>
        <v>72.939393939393938</v>
      </c>
      <c r="G998" s="4" t="s">
        <v>14</v>
      </c>
      <c r="H998">
        <v>112</v>
      </c>
      <c r="I998" s="8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2039</v>
      </c>
      <c r="R998" t="s">
        <v>2040</v>
      </c>
      <c r="S998" s="12">
        <f t="shared" si="63"/>
        <v>41276.25</v>
      </c>
      <c r="T998" s="12">
        <f t="shared" si="62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9">
        <f t="shared" si="60"/>
        <v>60.565789473684205</v>
      </c>
      <c r="G999" s="7" t="s">
        <v>74</v>
      </c>
      <c r="H999">
        <v>139</v>
      </c>
      <c r="I999" s="8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2039</v>
      </c>
      <c r="R999" t="s">
        <v>2040</v>
      </c>
      <c r="S999" s="12">
        <f t="shared" si="63"/>
        <v>41659.25</v>
      </c>
      <c r="T999" s="12">
        <f t="shared" si="62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9">
        <f t="shared" si="60"/>
        <v>56.791291291291287</v>
      </c>
      <c r="G1000" s="4" t="s">
        <v>14</v>
      </c>
      <c r="H1000">
        <v>374</v>
      </c>
      <c r="I1000" s="8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2035</v>
      </c>
      <c r="R1000" t="s">
        <v>2045</v>
      </c>
      <c r="S1000" s="12">
        <f t="shared" si="63"/>
        <v>40220.25</v>
      </c>
      <c r="T1000" s="12">
        <f t="shared" si="62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9">
        <f t="shared" si="60"/>
        <v>56.542754275427541</v>
      </c>
      <c r="G1001" s="7" t="s">
        <v>74</v>
      </c>
      <c r="H1001">
        <v>1122</v>
      </c>
      <c r="I1001" s="8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2033</v>
      </c>
      <c r="R1001" t="s">
        <v>2034</v>
      </c>
      <c r="S1001" s="12">
        <f t="shared" si="63"/>
        <v>42550.208333333328</v>
      </c>
      <c r="T1001" s="12">
        <f t="shared" si="62"/>
        <v>42557.208333333328</v>
      </c>
    </row>
  </sheetData>
  <autoFilter ref="A1:P1001" xr:uid="{00000000-0001-0000-0000-000000000000}"/>
  <conditionalFormatting sqref="F2:F1001">
    <cfRule type="cellIs" dxfId="2" priority="1" operator="greaterThan">
      <formula>200</formula>
    </cfRule>
    <cfRule type="cellIs" dxfId="1" priority="2" operator="between">
      <formula>100</formula>
      <formula>199</formula>
    </cfRule>
    <cfRule type="cellIs" dxfId="0" priority="3" operator="lessThanOrEqual">
      <formula>99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FA57-94E2-45EA-9D1D-24F6174B8D92}">
  <dimension ref="A1"/>
  <sheetViews>
    <sheetView workbookViewId="0"/>
  </sheetViews>
  <sheetFormatPr defaultRowHeight="15.6" x14ac:dyDescent="0.3"/>
  <sheetData/>
  <pageMargins left="0.7" right="0.7" top="0.75" bottom="0.75" header="0.3" footer="0.3"/>
  <pageSetup orientation="portrait" verticalDpi="300" r:id="rId1"/>
  <drawing r:id="rId2"/>
  <legacyDrawing r:id="rId3"/>
  <oleObjects>
    <mc:AlternateContent xmlns:mc="http://schemas.openxmlformats.org/markup-compatibility/2006">
      <mc:Choice Requires="x14">
        <oleObject progId="Document" shapeId="1331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563880</xdr:colOff>
                <xdr:row>38</xdr:row>
                <xdr:rowOff>190500</xdr:rowOff>
              </to>
            </anchor>
          </objectPr>
        </oleObject>
      </mc:Choice>
      <mc:Fallback>
        <oleObject progId="Document" shapeId="13313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B0B56-681D-4A27-A93A-42CB99B8A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Parent Category Table</vt:lpstr>
      <vt:lpstr>Sub Category Table</vt:lpstr>
      <vt:lpstr>Time Pivot Table</vt:lpstr>
      <vt:lpstr>Goal</vt:lpstr>
      <vt:lpstr>Statistical Analysis</vt:lpstr>
      <vt:lpstr>Crowdfunding</vt:lpstr>
      <vt:lpstr>Sheet12</vt:lpstr>
      <vt:lpstr>counterf</vt:lpstr>
      <vt:lpstr>counters</vt:lpstr>
      <vt:lpstr>Goals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Best</cp:lastModifiedBy>
  <dcterms:created xsi:type="dcterms:W3CDTF">2021-09-29T18:52:28Z</dcterms:created>
  <dcterms:modified xsi:type="dcterms:W3CDTF">2023-06-12T21:08:08Z</dcterms:modified>
</cp:coreProperties>
</file>