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4379\Desktop\all Excel assigments\First assigment\"/>
    </mc:Choice>
  </mc:AlternateContent>
  <bookViews>
    <workbookView xWindow="0" yWindow="0" windowWidth="23040" windowHeight="8700" activeTab="5"/>
  </bookViews>
  <sheets>
    <sheet name="Crowdfunding" sheetId="1" r:id="rId1"/>
    <sheet name="PIvot-Category" sheetId="3" r:id="rId2"/>
    <sheet name="Pivot-sub" sheetId="6" r:id="rId3"/>
    <sheet name="Pivot 3" sheetId="11" r:id="rId4"/>
    <sheet name="Bonus" sheetId="12" r:id="rId5"/>
    <sheet name="Bonus Statistical Analysis" sheetId="13" r:id="rId6"/>
  </sheets>
  <definedNames>
    <definedName name="_xlnm._FilterDatabase" localSheetId="5" hidden="1">'Bonus Statistical Analysis'!$A$1:$D$11</definedName>
    <definedName name="_xlnm._FilterDatabase" localSheetId="0" hidden="1">Crowdfunding!$A$1:$T$1001</definedName>
    <definedName name="_xlcn.WorksheetConnection_CrowdfundingA1T10011" hidden="1">Crowdfunding!$A$1:$T$1001</definedName>
  </definedNames>
  <calcPr calcId="162913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3" l="1"/>
  <c r="D18" i="13"/>
  <c r="D17" i="13"/>
  <c r="D16" i="13"/>
  <c r="D15" i="13"/>
  <c r="D14" i="13"/>
  <c r="B19" i="13"/>
  <c r="B18" i="13"/>
  <c r="B17" i="13"/>
  <c r="B16" i="13"/>
  <c r="B15" i="13"/>
  <c r="B14" i="13"/>
  <c r="C9" i="12" l="1"/>
  <c r="C10" i="12"/>
  <c r="D13" i="12"/>
  <c r="C13" i="12"/>
  <c r="D12" i="12"/>
  <c r="D11" i="12"/>
  <c r="C11" i="12"/>
  <c r="D10" i="12"/>
  <c r="D9" i="12"/>
  <c r="D7" i="12"/>
  <c r="D6" i="12"/>
  <c r="D5" i="12"/>
  <c r="C5" i="12"/>
  <c r="D4" i="12"/>
  <c r="C4" i="12"/>
  <c r="D3" i="12"/>
  <c r="C3" i="12"/>
  <c r="D2" i="12"/>
  <c r="C2" i="12"/>
  <c r="D8" i="12"/>
  <c r="C12" i="12"/>
  <c r="C8" i="12"/>
  <c r="C7" i="12"/>
  <c r="C6" i="12"/>
  <c r="B3" i="12"/>
  <c r="B2" i="12"/>
  <c r="B13" i="12"/>
  <c r="B12" i="12"/>
  <c r="B11" i="12"/>
  <c r="B10" i="12"/>
  <c r="B9" i="12"/>
  <c r="B8" i="12"/>
  <c r="E8" i="12" s="1"/>
  <c r="B7" i="12"/>
  <c r="E7" i="12" s="1"/>
  <c r="B6" i="12"/>
  <c r="B5" i="12"/>
  <c r="B4" i="12"/>
  <c r="G7" i="12" l="1"/>
  <c r="H7" i="12"/>
  <c r="G8" i="12"/>
  <c r="H8" i="12"/>
  <c r="E6" i="12"/>
  <c r="F6" i="12" s="1"/>
  <c r="F8" i="12"/>
  <c r="E5" i="12"/>
  <c r="G5" i="12" s="1"/>
  <c r="F7" i="12"/>
  <c r="E2" i="12"/>
  <c r="F2" i="12" s="1"/>
  <c r="E4" i="12"/>
  <c r="G4" i="12" s="1"/>
  <c r="E13" i="12"/>
  <c r="H13" i="12" s="1"/>
  <c r="E3" i="12"/>
  <c r="H3" i="12" s="1"/>
  <c r="E12" i="12"/>
  <c r="G12" i="12" s="1"/>
  <c r="E11" i="12"/>
  <c r="H11" i="12" s="1"/>
  <c r="E10" i="12"/>
  <c r="F10" i="12" s="1"/>
  <c r="E9" i="12"/>
  <c r="F9" i="12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2" i="1"/>
  <c r="H12" i="12" l="1"/>
  <c r="G6" i="12"/>
  <c r="H2" i="12"/>
  <c r="H6" i="12"/>
  <c r="G3" i="12"/>
  <c r="G2" i="12"/>
  <c r="G10" i="12"/>
  <c r="F13" i="12"/>
  <c r="H5" i="12"/>
  <c r="F11" i="12"/>
  <c r="G9" i="12"/>
  <c r="F5" i="12"/>
  <c r="G11" i="12"/>
  <c r="F4" i="12"/>
  <c r="H4" i="12"/>
  <c r="H9" i="12"/>
  <c r="G13" i="12"/>
  <c r="H10" i="12"/>
  <c r="F3" i="12"/>
  <c r="F12" i="12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3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8" i="1"/>
  <c r="F9" i="1"/>
  <c r="F10" i="1"/>
  <c r="F11" i="1"/>
  <c r="F2" i="1"/>
  <c r="F3" i="1"/>
  <c r="F5" i="1"/>
  <c r="F6" i="1"/>
  <c r="F7" i="1"/>
  <c r="F4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rowdfunding!$A$1:$T$100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<sst xmlns="http://schemas.openxmlformats.org/spreadsheetml/2006/main" count="8145" uniqueCount="2114">
  <si>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</si>
  <si>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</si>
  <si>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</si>
  <si>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</si>
  <si>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</si>
  <si>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</si>
  <si>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</si>
  <si>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</si>
  <si>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</si>
  <si>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</si>
  <si>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</si>
  <si>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</si>
  <si>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</si>
  <si>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</si>
  <si>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</si>
  <si>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</si>
  <si>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</si>
  <si>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</si>
  <si>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</si>
  <si>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</si>
  <si>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</si>
  <si>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</si>
  <si>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</si>
  <si>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</si>
  <si>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</si>
  <si>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</si>
  <si>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</si>
  <si>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</si>
  <si>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</si>
  <si>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</si>
  <si>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</si>
  <si>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</si>
  <si>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</si>
  <si>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</si>
  <si>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</si>
  <si>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</si>
  <si>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</si>
  <si>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</si>
  <si>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</si>
  <si>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</si>
  <si>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</si>
  <si>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</si>
  <si>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</si>
  <si>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</si>
  <si>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</si>
  <si>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</si>
  <si>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</si>
  <si>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</si>
  <si>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</si>
  <si>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</si>
  <si>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</si>
  <si>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</si>
  <si>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</si>
  <si>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</si>
  <si>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</si>
  <si>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</si>
  <si>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</si>
  <si>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</si>
  <si>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</si>
  <si>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</si>
  <si>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</si>
  <si>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</si>
  <si>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</si>
  <si>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</si>
  <si>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</si>
  <si>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</si>
  <si>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</si>
  <si>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</si>
  <si>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</si>
  <si>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</si>
  <si>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</si>
  <si>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</si>
  <si>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</si>
  <si>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</si>
  <si>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</si>
  <si>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</si>
  <si>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</si>
  <si>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</si>
  <si>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</si>
  <si>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</si>
  <si>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</si>
  <si>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</si>
  <si>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</si>
  <si>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</si>
  <si>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</si>
  <si>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</si>
  <si>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</si>
  <si>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</si>
  <si>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</si>
  <si>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</si>
  <si>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</si>
  <si>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</si>
  <si>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</si>
  <si>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</si>
  <si>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</si>
  <si>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</si>
  <si>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</si>
  <si>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</si>
  <si>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</si>
  <si>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</si>
  <si>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</si>
  <si>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</si>
  <si>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</si>
  <si>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</si>
  <si>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</si>
  <si>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</si>
  <si>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</si>
  <si>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</si>
  <si>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</si>
  <si>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</si>
  <si>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</si>
  <si>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</si>
  <si>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</si>
  <si>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</si>
  <si>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</si>
  <si>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</si>
  <si>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</si>
  <si>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</si>
  <si>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</si>
  <si>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</si>
  <si>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</si>
  <si>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</si>
  <si>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</si>
  <si>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</si>
  <si>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</si>
  <si>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</si>
  <si>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</si>
  <si>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</si>
  <si>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</si>
  <si>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</si>
  <si>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</si>
  <si>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</si>
  <si>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</si>
  <si>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</si>
  <si>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</si>
  <si>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</si>
  <si>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</si>
  <si>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</si>
  <si>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</si>
  <si>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</si>
  <si>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</si>
  <si>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</si>
  <si>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</si>
  <si>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</si>
  <si>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</si>
  <si>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</si>
  <si>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</si>
  <si>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</si>
  <si>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</si>
  <si>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</si>
  <si>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</si>
  <si>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</si>
  <si>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</si>
  <si>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</si>
  <si>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</si>
  <si>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</si>
  <si>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</si>
  <si>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</si>
  <si>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</si>
  <si>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</si>
  <si>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</si>
  <si>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</si>
  <si>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</si>
  <si>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</si>
  <si>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</si>
  <si>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</si>
  <si>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</si>
  <si>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</si>
  <si>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</si>
  <si>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</si>
  <si>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</si>
  <si>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</si>
  <si>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</si>
  <si>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</si>
  <si>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</si>
  <si>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</si>
  <si>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</si>
  <si>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</si>
  <si>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</si>
  <si>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</si>
  <si>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</si>
  <si>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</si>
  <si>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</si>
  <si>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</si>
  <si>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</si>
  <si>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</si>
  <si>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</si>
  <si>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</si>
  <si>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</si>
  <si>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</si>
  <si>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</si>
  <si>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</si>
  <si>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</si>
  <si>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</si>
  <si>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</si>
  <si>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</si>
  <si>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</si>
  <si>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</si>
  <si>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</si>
  <si>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</si>
  <si>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</si>
  <si>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</si>
  <si>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</si>
  <si>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</si>
  <si>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</si>
  <si>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</si>
  <si>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</si>
  <si>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</si>
  <si>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</si>
  <si>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</si>
  <si>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</si>
  <si>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</si>
  <si>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</si>
  <si>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</si>
  <si>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</si>
  <si>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</si>
  <si>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</si>
  <si>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</si>
  <si>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</si>
  <si>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</si>
  <si>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</si>
  <si>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</si>
  <si>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</si>
  <si>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</si>
  <si>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</si>
  <si>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</si>
  <si>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</si>
  <si>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</si>
  <si>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</si>
  <si>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</si>
  <si>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</si>
  <si>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</si>
  <si>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</si>
  <si>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</si>
  <si>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</si>
  <si>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</si>
  <si>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</si>
  <si>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</si>
  <si>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</si>
  <si>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</si>
  <si>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</si>
  <si>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</si>
  <si>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</si>
  <si>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</si>
  <si>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</si>
  <si>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</si>
  <si>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</si>
  <si>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</si>
  <si>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</si>
  <si>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</si>
  <si>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</si>
  <si>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</si>
  <si>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</si>
  <si>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</si>
  <si>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</si>
  <si>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</si>
  <si>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</si>
  <si>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</si>
  <si>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</si>
  <si>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</si>
  <si>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</si>
  <si>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</si>
  <si>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</si>
  <si>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</si>
  <si>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</si>
  <si>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</si>
  <si>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</si>
  <si>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</si>
  <si>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</si>
  <si>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</si>
  <si>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</si>
  <si>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</si>
  <si>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</si>
  <si>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</si>
  <si>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</si>
  <si>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</si>
  <si>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</si>
  <si>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</si>
  <si>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</si>
  <si>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</si>
  <si>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</si>
  <si>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</si>
  <si>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</si>
  <si>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</si>
  <si>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</si>
  <si>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</si>
  <si>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</si>
  <si>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</si>
  <si>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</si>
  <si>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</si>
  <si>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</si>
  <si>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</si>
  <si>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</si>
  <si>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</si>
  <si>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</si>
  <si>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</si>
  <si>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</si>
  <si>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</si>
  <si>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</si>
  <si>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</si>
  <si>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</si>
  <si>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</si>
  <si>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</si>
  <si>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</si>
  <si>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</si>
  <si>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</si>
  <si>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</si>
  <si>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</si>
  <si>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</si>
  <si>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</si>
  <si>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</si>
  <si>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</si>
  <si>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</si>
  <si>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</si>
  <si>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</si>
  <si>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</si>
  <si>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</si>
  <si>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</si>
  <si>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</si>
  <si>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</si>
  <si>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</si>
  <si>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</si>
  <si>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</si>
  <si>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</si>
  <si>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</si>
  <si>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</si>
  <si>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</si>
  <si>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</si>
  <si>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</si>
  <si>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</si>
  <si>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</si>
  <si>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</si>
  <si>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</si>
  <si>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</si>
  <si>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</si>
  <si>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</si>
  <si>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</si>
  <si>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</si>
  <si>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</si>
  <si>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</si>
  <si>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</si>
  <si>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</si>
  <si>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</si>
  <si>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</si>
  <si>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</si>
  <si>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</si>
  <si>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</si>
  <si>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</si>
  <si>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</si>
  <si>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</si>
  <si>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</si>
  <si>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</si>
  <si>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</si>
  <si>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</si>
  <si>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</si>
  <si>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</si>
  <si>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</si>
  <si>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</si>
  <si>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</si>
  <si>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</si>
  <si>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</si>
  <si>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</si>
  <si>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</si>
  <si>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</si>
  <si>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</si>
  <si>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</si>
  <si>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</si>
  <si>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</si>
  <si>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</si>
  <si>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</si>
  <si>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</si>
  <si>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</si>
  <si>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</si>
  <si>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</si>
  <si>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</si>
  <si>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</si>
  <si>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</si>
  <si>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</si>
  <si>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</si>
  <si>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</si>
  <si>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</si>
  <si>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</si>
  <si>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</si>
  <si>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</si>
  <si>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</si>
  <si>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</si>
  <si>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</si>
  <si>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</si>
  <si>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</si>
  <si>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</si>
  <si>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</si>
  <si>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</si>
  <si>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</si>
  <si>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</si>
  <si>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</si>
  <si>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</si>
  <si>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</si>
  <si>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</si>
  <si>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</si>
  <si>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</si>
  <si>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</si>
  <si>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</si>
  <si>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</si>
  <si>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</si>
  <si>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</si>
  <si>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</si>
  <si>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</si>
  <si>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</si>
  <si>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</si>
  <si>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</si>
  <si>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</si>
  <si>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</si>
  <si>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</si>
  <si>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</si>
  <si>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</si>
  <si>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</si>
  <si>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</si>
  <si>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</si>
  <si>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</si>
  <si>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</si>
  <si>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</si>
  <si>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</si>
  <si>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</si>
  <si>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</si>
  <si>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</si>
  <si>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</si>
  <si>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</si>
  <si>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</si>
  <si>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</si>
  <si>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</si>
  <si>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</si>
  <si>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</si>
  <si>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</si>
  <si>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</si>
  <si>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</si>
  <si>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</si>
  <si>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</si>
  <si>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</si>
  <si>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</si>
  <si>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</si>
  <si>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</si>
  <si>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</si>
  <si>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</si>
  <si>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</si>
  <si>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</si>
  <si>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</si>
  <si>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</si>
  <si>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</si>
  <si>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</si>
  <si>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</si>
  <si>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</si>
  <si>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</si>
  <si>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</si>
  <si>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</si>
  <si>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</si>
  <si>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</si>
  <si>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</si>
  <si>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</si>
  <si>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</si>
  <si>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</si>
  <si>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</si>
  <si>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</si>
  <si>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</si>
  <si>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</si>
  <si>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</si>
  <si>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</si>
  <si>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</si>
  <si>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</si>
  <si>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</si>
  <si>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</si>
  <si>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</si>
  <si>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</si>
  <si>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</si>
  <si>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</si>
  <si>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</si>
  <si>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</si>
  <si>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</si>
  <si>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</si>
  <si>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</si>
  <si>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</si>
  <si>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</si>
  <si>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</si>
  <si>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</si>
  <si>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</si>
  <si>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</si>
  <si>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</si>
  <si>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</si>
  <si>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</si>
  <si>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</si>
  <si>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</si>
  <si>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</si>
  <si>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</si>
  <si>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</si>
  <si>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</si>
  <si>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</si>
  <si>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</si>
  <si>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</si>
  <si>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</si>
  <si>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</si>
  <si>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</si>
  <si>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</si>
  <si>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</si>
  <si>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</si>
  <si>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</si>
  <si>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</si>
  <si>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</si>
  <si>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</si>
  <si>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</si>
  <si>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</si>
  <si>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</si>
  <si>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</si>
  <si>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</si>
  <si>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</si>
  <si>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</si>
  <si>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</si>
  <si>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</si>
  <si>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</si>
  <si>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</si>
  <si>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</si>
  <si>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</si>
  <si>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</si>
  <si>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</si>
  <si>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</si>
  <si>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</si>
  <si>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</si>
  <si>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</si>
  <si>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</si>
  <si>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</si>
  <si>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</si>
  <si>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</si>
  <si>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</si>
  <si>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</si>
  <si>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</si>
  <si>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</si>
  <si>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</si>
  <si>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</si>
  <si>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</si>
  <si>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</si>
  <si>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</si>
  <si>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</si>
  <si>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</si>
  <si>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</si>
  <si>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</si>
  <si>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</si>
  <si>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</si>
  <si>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</si>
  <si>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</si>
  <si>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</si>
  <si>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</si>
  <si>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</si>
  <si>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</si>
  <si>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</si>
  <si>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</si>
  <si>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</si>
  <si>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</si>
  <si>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</si>
  <si>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</si>
  <si>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</si>
  <si>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</si>
  <si>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</si>
  <si>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</si>
  <si>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</si>
  <si>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</si>
  <si>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</si>
  <si>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</si>
  <si>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</si>
  <si>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</si>
  <si>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</si>
  <si>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</si>
  <si>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</si>
  <si>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</si>
  <si>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</si>
  <si>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</si>
  <si>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</si>
  <si>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</si>
  <si>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</si>
  <si>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</si>
  <si>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</si>
  <si>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</si>
  <si>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</si>
  <si>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</si>
  <si>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</si>
  <si>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</si>
  <si>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</si>
  <si>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</si>
  <si>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</si>
  <si>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</si>
  <si>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</si>
  <si>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</si>
  <si>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</si>
  <si>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</si>
  <si>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</si>
  <si>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</si>
  <si>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</si>
  <si>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</si>
  <si>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</si>
  <si>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</si>
  <si>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</si>
  <si>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</si>
  <si>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</si>
  <si>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</si>
  <si>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</si>
  <si>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</si>
  <si>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</si>
  <si>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</si>
  <si>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</si>
  <si>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</si>
  <si>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</si>
  <si>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</si>
  <si>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</si>
  <si>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</si>
  <si>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</si>
  <si>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</si>
  <si>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</si>
  <si>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</si>
  <si>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</si>
  <si>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</si>
  <si>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</si>
  <si>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</si>
  <si>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</si>
  <si>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</si>
  <si>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</si>
  <si>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</si>
  <si>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</si>
  <si>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</si>
  <si>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</si>
  <si>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</si>
  <si>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</si>
  <si>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</si>
  <si>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</si>
  <si>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</si>
  <si>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</si>
  <si>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</si>
  <si>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</si>
  <si>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</si>
  <si>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</si>
  <si>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</si>
  <si>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</si>
  <si>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</si>
  <si>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</si>
  <si>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</si>
  <si>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</si>
  <si>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</si>
  <si>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</si>
  <si>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</si>
  <si>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</si>
  <si>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</si>
  <si>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</si>
  <si>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</si>
  <si>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</si>
  <si>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</si>
  <si>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</si>
  <si>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</si>
  <si>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</si>
  <si>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</si>
  <si>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</si>
  <si>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</si>
  <si>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</si>
  <si>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</si>
  <si>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</si>
  <si>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</si>
  <si>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</si>
  <si>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</si>
  <si>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</si>
  <si>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</si>
  <si>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</si>
  <si>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</si>
  <si>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</si>
  <si>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</si>
  <si>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</si>
  <si>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</si>
  <si>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</si>
  <si>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</si>
  <si>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</si>
  <si>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</si>
  <si>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</si>
  <si>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</si>
  <si>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</si>
  <si>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</si>
  <si>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</si>
  <si>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</si>
  <si>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</si>
  <si>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</si>
  <si>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</si>
  <si>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</si>
  <si>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</si>
  <si>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</si>
  <si>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</si>
  <si>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</si>
  <si>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</si>
  <si>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</si>
  <si>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</si>
  <si>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</si>
  <si>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</si>
  <si>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</si>
  <si>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</si>
  <si>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</si>
  <si>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</si>
  <si>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</si>
  <si>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</si>
  <si>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</si>
  <si>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</si>
  <si>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</si>
  <si>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</si>
  <si>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</si>
  <si>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</si>
  <si>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</si>
  <si>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</si>
  <si>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</si>
  <si>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</si>
  <si>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</si>
  <si>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</si>
  <si>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</si>
  <si>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</si>
  <si>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</si>
  <si>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</si>
  <si>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</si>
  <si>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</si>
  <si>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</si>
  <si>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</si>
  <si>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</si>
  <si>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</si>
  <si>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</si>
  <si>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</si>
  <si>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</si>
  <si>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</si>
  <si>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</si>
  <si>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</si>
  <si>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</si>
  <si>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</si>
  <si>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</si>
  <si>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</si>
  <si>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</si>
  <si>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</si>
  <si>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</si>
  <si>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</si>
  <si>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</si>
  <si>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</si>
  <si>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</si>
  <si>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</si>
  <si>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</si>
  <si>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</si>
  <si>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</si>
  <si>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</si>
  <si>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</si>
  <si>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</si>
  <si>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</si>
  <si>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</si>
  <si>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</si>
  <si>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</si>
  <si>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</si>
  <si>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</si>
  <si>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</si>
  <si>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</si>
  <si>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</si>
  <si>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</si>
  <si>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</si>
  <si>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</si>
  <si>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</si>
  <si>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</si>
  <si>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</si>
  <si>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</si>
  <si>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</si>
  <si>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</si>
  <si>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</si>
  <si>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</si>
  <si>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</si>
  <si>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</si>
  <si>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</si>
  <si>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</si>
  <si>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</si>
  <si>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</si>
  <si>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</si>
  <si>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</si>
  <si>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</si>
  <si>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</si>
  <si>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</si>
  <si>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</si>
  <si>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</si>
  <si>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</si>
  <si>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</si>
  <si>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</si>
  <si>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</si>
  <si>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</si>
  <si>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</si>
  <si>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</si>
  <si>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</si>
  <si>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</si>
  <si>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</si>
  <si>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</si>
  <si>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</si>
  <si>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</si>
  <si>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</si>
  <si>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</si>
  <si>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</si>
  <si>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</si>
  <si>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</si>
  <si>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</si>
  <si>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</si>
  <si>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</si>
  <si>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</si>
  <si>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</si>
  <si>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</si>
  <si>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</si>
  <si>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</si>
  <si>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</si>
  <si>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</si>
  <si>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</si>
  <si>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</si>
  <si>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</si>
  <si>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</si>
  <si>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</si>
  <si>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</si>
  <si>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</si>
  <si>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</si>
  <si>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</si>
  <si>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</si>
  <si>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</si>
  <si>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</si>
  <si>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</si>
  <si>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</si>
  <si>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</si>
  <si>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</si>
  <si>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</si>
  <si>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</si>
  <si>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</si>
  <si>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</si>
  <si>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</si>
  <si>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</si>
  <si>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</si>
  <si>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</si>
  <si>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</si>
  <si>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</si>
  <si>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</si>
  <si>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</si>
  <si>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</si>
  <si>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</si>
  <si>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</si>
  <si>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</si>
  <si>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</si>
  <si>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</si>
  <si>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</si>
  <si>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</si>
  <si>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</si>
  <si>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</si>
  <si>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</si>
  <si>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</si>
  <si>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</si>
  <si>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</si>
  <si>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</si>
  <si>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</si>
  <si>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</si>
  <si>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</si>
  <si>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</si>
  <si>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</si>
  <si>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</si>
  <si>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</si>
  <si>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</si>
  <si>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</si>
  <si>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</si>
  <si>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</si>
  <si>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</si>
  <si>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</si>
  <si>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</si>
  <si>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</si>
  <si>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</si>
  <si>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</si>
  <si>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</si>
  <si>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</si>
  <si>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</si>
  <si>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</si>
  <si>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</si>
  <si>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</si>
  <si>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</si>
  <si>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</si>
  <si>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</si>
  <si>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</si>
  <si>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</si>
  <si>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</si>
  <si>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</si>
  <si>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</si>
  <si>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</si>
  <si>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</si>
  <si>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</si>
  <si>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</si>
  <si>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</si>
  <si>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</si>
  <si>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</si>
  <si>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</si>
  <si>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</si>
  <si>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</si>
  <si>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</si>
  <si>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</si>
  <si>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</si>
  <si>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</si>
  <si>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</si>
  <si>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</si>
  <si>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</si>
  <si>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</si>
  <si>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</si>
  <si>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</si>
  <si>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</si>
  <si>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</si>
  <si>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</si>
  <si>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</si>
  <si>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</si>
  <si>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</si>
  <si>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</si>
  <si>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</si>
  <si>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</si>
  <si>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</si>
  <si>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</si>
  <si>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</si>
  <si>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</si>
  <si>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</si>
  <si>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</si>
  <si>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</si>
  <si>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</si>
  <si>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</si>
  <si>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</si>
  <si>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</si>
  <si>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</si>
  <si>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</si>
  <si>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</si>
  <si>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</si>
  <si>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</si>
  <si>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</si>
  <si>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</si>
  <si>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</si>
  <si>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</si>
  <si>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</si>
  <si>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</si>
  <si>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</si>
  <si>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</si>
  <si>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</si>
  <si>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</si>
  <si>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</si>
  <si>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</si>
  <si>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</si>
  <si>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</si>
  <si>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</si>
  <si>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</si>
  <si>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</si>
  <si>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</si>
  <si>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</si>
  <si>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</si>
  <si>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</si>
  <si>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</si>
  <si>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</si>
  <si>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</si>
  <si>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</si>
  <si>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</si>
  <si>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</si>
  <si>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</si>
  <si>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</si>
  <si>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</si>
  <si>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</si>
  <si>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</si>
  <si>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</si>
  <si>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</si>
  <si>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</si>
  <si>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</si>
  <si>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</si>
  <si>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</si>
  <si>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</si>
  <si>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</si>
  <si>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</si>
  <si>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</si>
  <si>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</si>
  <si>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</si>
  <si>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</si>
  <si>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</si>
  <si>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</si>
  <si>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</si>
  <si>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</si>
  <si>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</si>
  <si>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</si>
  <si>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</si>
  <si>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</si>
  <si>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</si>
  <si>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</si>
  <si>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</si>
  <si>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</si>
  <si>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</si>
  <si>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</si>
  <si>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</si>
  <si>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</si>
  <si>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</si>
  <si>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</si>
  <si>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</si>
  <si>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</si>
  <si>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</si>
  <si>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</si>
  <si>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</si>
  <si>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</si>
  <si>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</si>
  <si>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</si>
  <si>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</si>
  <si>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</si>
  <si>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</si>
  <si>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</si>
  <si>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</si>
  <si>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</si>
  <si>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</si>
  <si>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</si>
  <si>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</si>
  <si>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</si>
  <si>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</si>
  <si>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</si>
  <si>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</si>
  <si>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</si>
  <si>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</si>
  <si>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</si>
  <si>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</si>
  <si>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</si>
  <si>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</si>
  <si>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</si>
  <si>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</si>
  <si>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</si>
  <si>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</si>
  <si>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</si>
  <si>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</si>
  <si>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</si>
  <si>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</si>
  <si>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</si>
  <si>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</si>
  <si>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</si>
  <si>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</si>
  <si>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</si>
  <si>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</si>
  <si>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</si>
  <si>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</si>
  <si>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</si>
  <si>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</si>
  <si>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</si>
  <si>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</si>
  <si>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</si>
  <si>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</si>
  <si>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</si>
  <si>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</si>
  <si>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</si>
  <si>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</si>
  <si>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</si>
  <si>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</si>
  <si>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</si>
  <si>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</si>
  <si>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</si>
  <si>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</si>
  <si>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</si>
  <si>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</si>
  <si>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</si>
  <si>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</si>
  <si>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</si>
  <si>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</si>
  <si>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</si>
  <si>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</si>
  <si>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</si>
  <si>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</si>
  <si>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</si>
  <si>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</si>
  <si>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</si>
  <si>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</si>
  <si>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</si>
  <si>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</si>
  <si>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</si>
  <si>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</si>
  <si>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</si>
  <si>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</si>
  <si>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</si>
  <si>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</si>
  <si>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</si>
  <si>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</si>
  <si>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</si>
  <si>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</si>
  <si>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</si>
  <si>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</si>
  <si>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</si>
  <si>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</si>
  <si>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</si>
  <si>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</si>
  <si>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</si>
  <si>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</si>
  <si>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</si>
  <si>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</si>
  <si>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</si>
  <si>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</si>
  <si>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</si>
  <si>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</si>
  <si>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</si>
  <si>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</si>
  <si>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</si>
  <si>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</si>
  <si>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</si>
  <si>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</si>
  <si>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</si>
  <si>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</si>
  <si>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</si>
  <si>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</si>
  <si>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</si>
  <si>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</si>
  <si>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</si>
  <si>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</si>
  <si>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</si>
  <si>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</si>
  <si>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</si>
  <si>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</si>
  <si>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</si>
  <si>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</si>
  <si>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</si>
  <si>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</si>
  <si>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</si>
  <si>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</si>
  <si>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</si>
  <si>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</si>
  <si>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</si>
  <si>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</si>
  <si>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</si>
  <si>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</si>
  <si>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</si>
  <si>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</si>
  <si>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</si>
  <si>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</si>
  <si>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</si>
  <si>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</si>
  <si>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</si>
  <si>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</si>
  <si>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</si>
  <si>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</si>
  <si>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</si>
  <si>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</si>
  <si>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</si>
  <si>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</si>
  <si>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</si>
  <si>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</si>
  <si>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</si>
  <si>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</si>
  <si>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</si>
  <si>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</si>
  <si>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</si>
  <si>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</si>
  <si>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</si>
  <si>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</si>
  <si>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</si>
  <si>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</si>
  <si>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</si>
  <si>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</si>
  <si>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</si>
  <si>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</si>
  <si>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</si>
  <si>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</si>
  <si>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</si>
  <si>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</si>
  <si>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</si>
  <si>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</si>
  <si>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</si>
  <si>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</si>
  <si>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</si>
  <si>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</si>
  <si>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</si>
  <si>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</si>
  <si>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</si>
  <si>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</si>
  <si>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</si>
  <si>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</si>
  <si>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</si>
  <si>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</si>
  <si>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</si>
  <si>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</si>
  <si>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</si>
  <si>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</si>
  <si>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</si>
  <si>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</si>
  <si>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</si>
  <si>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</si>
  <si>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</si>
  <si>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</si>
  <si>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</si>
  <si>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</si>
  <si>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</si>
  <si>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</si>
  <si>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</si>
  <si>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</si>
  <si>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</si>
  <si>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</si>
  <si>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</si>
  <si>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</si>
  <si>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</si>
  <si>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</si>
  <si>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</si>
  <si>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</si>
  <si>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</si>
  <si>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</si>
  <si>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</si>
  <si>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</si>
  <si>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</si>
  <si>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</si>
  <si>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</si>
  <si>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</si>
  <si>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</si>
  <si>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</si>
  <si>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</si>
  <si>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</si>
  <si>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</si>
  <si>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</si>
  <si>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</si>
  <si>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</si>
  <si>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</si>
  <si>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</si>
  <si>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</si>
  <si>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</si>
  <si>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</si>
  <si>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</si>
  <si>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</si>
  <si>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</si>
  <si>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</si>
  <si>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</si>
  <si>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</si>
  <si>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</si>
  <si>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</si>
  <si>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</si>
  <si>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</si>
  <si>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</si>
  <si>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</si>
  <si>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</si>
  <si>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</si>
  <si>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</si>
  <si>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</si>
  <si>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</si>
  <si>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</si>
  <si>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</si>
  <si>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</si>
  <si>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</si>
  <si>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</si>
  <si>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</si>
  <si>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</si>
  <si>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</si>
  <si>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</si>
  <si>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</si>
  <si>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</si>
  <si>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</si>
  <si>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</si>
  <si>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</si>
  <si>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</si>
  <si>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</si>
  <si>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</si>
  <si>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</si>
  <si>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</si>
  <si>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</si>
  <si>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</si>
  <si>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</si>
  <si>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</si>
  <si>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</si>
  <si>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</si>
  <si>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</si>
  <si>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</si>
  <si>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</si>
  <si>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</si>
  <si>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</si>
  <si>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</si>
  <si>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</si>
  <si>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</si>
  <si>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</si>
  <si>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</si>
  <si>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</si>
  <si>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</si>
  <si>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</si>
  <si>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</si>
  <si>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</si>
  <si>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</si>
  <si>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</si>
  <si>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</si>
  <si>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</si>
  <si>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</si>
  <si>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</si>
  <si>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</si>
  <si>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</si>
  <si>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</si>
  <si>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</si>
  <si>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</si>
  <si>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</si>
  <si>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</si>
  <si>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</si>
  <si>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</si>
  <si>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</si>
  <si>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</si>
  <si>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</si>
  <si>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</si>
  <si>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</si>
  <si>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</si>
  <si>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</si>
  <si>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</si>
  <si>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</si>
  <si>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</si>
  <si>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</si>
  <si>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</si>
  <si>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</si>
  <si>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</si>
  <si>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</si>
  <si>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</si>
  <si>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</si>
  <si>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</si>
  <si>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</si>
  <si>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</si>
  <si>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</si>
  <si>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</si>
  <si>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</si>
  <si>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</si>
  <si>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</si>
  <si>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</si>
  <si>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</si>
  <si>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</si>
  <si>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</si>
  <si>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</si>
  <si>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</si>
  <si>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</si>
  <si>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</si>
  <si>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</si>
  <si>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</si>
  <si>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</si>
  <si>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</si>
  <si>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</si>
  <si>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</si>
  <si>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</si>
  <si>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</si>
  <si>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</si>
  <si>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</si>
  <si>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</si>
  <si>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</si>
  <si>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</si>
  <si>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</si>
  <si>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</si>
  <si>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</si>
  <si>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</si>
  <si>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</si>
  <si>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</si>
  <si>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</si>
  <si>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</si>
  <si>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</si>
  <si>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</si>
  <si>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</si>
  <si>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</si>
  <si>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</si>
  <si>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</si>
  <si>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</si>
  <si>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</si>
  <si>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</si>
  <si>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</si>
  <si>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</si>
  <si>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</si>
  <si>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</si>
  <si>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</si>
  <si>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</si>
  <si>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</si>
  <si>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</si>
  <si>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</si>
  <si>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</si>
  <si>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</si>
  <si>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</si>
  <si>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</si>
  <si>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</si>
  <si>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</si>
  <si>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</si>
  <si>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</si>
  <si>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</si>
  <si>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</si>
  <si>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</si>
  <si>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</si>
  <si>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</si>
  <si>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</si>
  <si>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</si>
  <si>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</si>
  <si>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</si>
  <si>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</si>
  <si>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</si>
  <si>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</si>
  <si>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</si>
  <si>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</si>
  <si>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</si>
  <si>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</si>
  <si>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</si>
  <si>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</si>
  <si>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</si>
  <si>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</si>
  <si>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</si>
  <si>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</si>
  <si>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</si>
  <si>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</si>
  <si>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</si>
  <si>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</si>
  <si>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</si>
  <si>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</si>
  <si>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</si>
  <si>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</si>
  <si>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</si>
  <si>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</si>
  <si>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</si>
  <si>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</si>
  <si>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</si>
  <si>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</si>
  <si>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</si>
  <si>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</si>
  <si>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</si>
  <si>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</si>
  <si>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</si>
  <si>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</si>
  <si>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</si>
  <si>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</si>
  <si>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</si>
  <si>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</si>
  <si>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</si>
  <si>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</si>
  <si>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</si>
  <si>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</si>
  <si>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</si>
  <si>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</si>
  <si>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</si>
  <si>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</si>
  <si>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</si>
  <si>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</si>
  <si>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</si>
  <si>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</si>
  <si>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</si>
  <si>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</si>
  <si>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</si>
  <si>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</si>
  <si>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</si>
  <si>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</si>
  <si>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</si>
  <si>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</si>
  <si>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</si>
  <si>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</si>
  <si>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</si>
  <si>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</si>
  <si>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</si>
  <si>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</si>
  <si>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</si>
  <si>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</si>
  <si>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</si>
  <si>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</si>
  <si>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</si>
  <si>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</si>
  <si>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</si>
  <si>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</si>
  <si>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</si>
  <si>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</si>
  <si>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</si>
  <si>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</si>
  <si>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</si>
  <si>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</si>
  <si>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</si>
  <si>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</si>
  <si>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</si>
  <si>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</si>
  <si>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</si>
  <si>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</si>
  <si>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</si>
  <si>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</si>
  <si>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</si>
  <si>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</si>
  <si>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</si>
  <si>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</si>
  <si>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</si>
  <si>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</si>
  <si>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</si>
  <si>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</si>
  <si>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</si>
  <si>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</si>
  <si>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</si>
  <si>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</si>
  <si>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</si>
  <si>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</si>
  <si>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</si>
  <si>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</si>
  <si>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</si>
  <si>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</si>
  <si>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</si>
  <si>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</si>
  <si>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</si>
  <si>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</si>
  <si>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</si>
  <si>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</si>
  <si>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</si>
  <si>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</si>
  <si>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</si>
  <si>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</si>
  <si>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</si>
  <si>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</si>
  <si>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</si>
  <si>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</si>
  <si>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</si>
  <si>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</si>
  <si>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</si>
  <si>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</si>
  <si>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</si>
  <si>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</si>
  <si>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</si>
  <si>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</si>
  <si>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</si>
  <si>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</si>
  <si>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</si>
  <si>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</si>
  <si>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</si>
  <si>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</si>
  <si>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</si>
  <si>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</si>
  <si>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</si>
  <si>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</si>
  <si>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</si>
  <si>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</si>
  <si>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</si>
  <si>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</si>
  <si>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</si>
  <si>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</si>
  <si>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</si>
  <si>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</si>
  <si>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</si>
  <si>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</si>
  <si>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</si>
  <si>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</si>
  <si>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</si>
  <si>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</si>
  <si>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</si>
  <si>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</si>
  <si>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</si>
  <si>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</si>
  <si>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</si>
  <si>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</si>
  <si>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</si>
  <si>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</si>
  <si>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</si>
  <si>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</si>
  <si>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</si>
  <si>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</si>
  <si>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</si>
  <si>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</si>
  <si>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</si>
  <si>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</si>
  <si>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</si>
  <si>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</si>
  <si>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</si>
  <si>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</si>
  <si>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</si>
  <si>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</si>
  <si>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</si>
  <si>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</si>
  <si>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</si>
  <si>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</si>
  <si>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</si>
  <si>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</si>
  <si>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</si>
  <si>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</si>
  <si>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</si>
  <si>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</si>
  <si>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</si>
  <si>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</si>
  <si>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</si>
  <si>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</si>
  <si>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</si>
  <si>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</si>
  <si>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</si>
  <si>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</si>
  <si>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</si>
  <si>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</si>
  <si>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</si>
  <si>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</si>
  <si>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</si>
  <si>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</si>
  <si>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</si>
  <si>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</si>
  <si>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</si>
  <si>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</si>
  <si>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</si>
  <si>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</si>
  <si>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</si>
  <si>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</si>
  <si>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</si>
  <si>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</si>
  <si>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</si>
  <si>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</si>
  <si>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</si>
  <si>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</si>
  <si>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</si>
  <si>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</si>
  <si>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</si>
  <si>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</si>
  <si>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</si>
  <si>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</si>
  <si>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</si>
  <si>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</si>
  <si>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</si>
  <si>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</si>
  <si>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</si>
  <si>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</si>
  <si>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</si>
  <si>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</si>
  <si>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</si>
  <si>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</si>
  <si>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</si>
  <si>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</si>
  <si>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</si>
  <si>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</si>
  <si>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</si>
  <si>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</si>
  <si>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</si>
  <si>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</si>
  <si>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</si>
  <si>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</si>
  <si>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</si>
  <si>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</si>
  <si>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</si>
  <si>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</si>
  <si>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</si>
  <si>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</si>
  <si>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</si>
  <si>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</si>
  <si>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</si>
  <si>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</si>
  <si>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</si>
  <si>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</si>
  <si>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</si>
  <si>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</si>
  <si>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</si>
  <si>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</si>
  <si>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</si>
  <si>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</si>
  <si>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</si>
  <si>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</si>
  <si>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</si>
  <si>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</si>
  <si>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</si>
  <si>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</si>
  <si>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</si>
  <si>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</si>
  <si>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</si>
  <si>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</si>
  <si>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</si>
  <si>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</si>
  <si>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</si>
  <si>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</si>
  <si>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</si>
  <si>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</si>
  <si>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</si>
  <si>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</si>
  <si>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</si>
  <si>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</si>
  <si>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</si>
  <si>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</si>
  <si>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</si>
  <si>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</si>
  <si>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</si>
  <si>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</si>
  <si>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</si>
  <si>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</si>
  <si>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</si>
  <si>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</si>
  <si>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</si>
  <si>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</si>
  <si>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</si>
  <si>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</si>
  <si>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</si>
  <si>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</si>
  <si>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</si>
  <si>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</si>
  <si>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</si>
  <si>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</si>
  <si>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</si>
  <si>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</si>
  <si>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</si>
  <si>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</si>
  <si>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</si>
  <si>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</si>
  <si>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</si>
  <si>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</si>
  <si>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</si>
  <si>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</si>
  <si>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</si>
  <si>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</si>
  <si>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</si>
  <si>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</si>
  <si>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</si>
  <si>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</si>
  <si>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</si>
  <si>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</si>
  <si>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</si>
  <si>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</si>
  <si>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</si>
  <si>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</si>
  <si>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</si>
  <si>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</si>
  <si>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</si>
  <si>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</si>
  <si>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</si>
  <si>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</si>
  <si>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</si>
  <si>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</si>
  <si>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</si>
  <si>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</si>
  <si>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</si>
  <si>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</si>
  <si>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</si>
  <si>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</si>
  <si>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</si>
  <si>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</si>
  <si>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</si>
  <si>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</si>
  <si>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</si>
  <si>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</si>
  <si>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</si>
  <si>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</si>
  <si>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</si>
  <si>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</si>
  <si>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</si>
  <si>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</si>
  <si>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</si>
  <si>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</si>
  <si>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</si>
  <si>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</si>
  <si>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</si>
  <si>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</si>
  <si>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</si>
  <si>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</si>
  <si>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</si>
  <si>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</si>
  <si>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</si>
  <si>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</si>
  <si>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</si>
  <si>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</si>
  <si>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</si>
  <si>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</si>
  <si>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</si>
  <si>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</si>
  <si>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</si>
  <si>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</si>
  <si>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</si>
  <si>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</si>
  <si>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</si>
  <si>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</si>
  <si>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</si>
  <si>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</si>
  <si>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</si>
  <si>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</si>
  <si>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</si>
  <si>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</si>
  <si>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</si>
  <si>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</si>
  <si>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</si>
  <si>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</si>
  <si>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</si>
  <si>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</si>
  <si>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</si>
  <si>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</si>
  <si>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</si>
  <si>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</si>
  <si>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</si>
  <si>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</si>
  <si>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</si>
  <si>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</si>
  <si>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</si>
  <si>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</si>
  <si>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</si>
  <si>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</si>
  <si>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</si>
  <si>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</si>
  <si>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</si>
  <si>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</si>
  <si>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</si>
  <si>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</si>
  <si>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</si>
  <si>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</si>
  <si>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</si>
  <si>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</si>
  <si>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</si>
  <si>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</si>
  <si>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</si>
  <si>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</si>
  <si>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</si>
  <si>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</si>
  <si>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</si>
  <si>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</si>
  <si>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</si>
  <si>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</si>
  <si>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</si>
  <si>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</si>
  <si>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</si>
  <si>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</si>
  <si>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</si>
  <si>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</si>
  <si>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</si>
  <si>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</si>
  <si>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</si>
  <si>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</si>
  <si>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</si>
  <si>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</si>
  <si>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</si>
  <si>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</si>
  <si>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</si>
  <si>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</si>
  <si>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</si>
  <si>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</si>
  <si>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</si>
  <si>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</si>
  <si>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</si>
  <si>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</si>
  <si>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</si>
  <si>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</si>
  <si>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</si>
  <si>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</si>
  <si>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</si>
  <si>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</si>
  <si>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</si>
  <si>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</si>
  <si>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</si>
  <si>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</si>
  <si>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</si>
  <si>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</si>
  <si>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</si>
  <si>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</si>
  <si>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</si>
  <si>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</si>
  <si>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</si>
  <si>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</si>
  <si>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</si>
  <si>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</si>
  <si>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</si>
  <si>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</si>
  <si>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</si>
  <si>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</si>
  <si>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</si>
  <si>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</si>
  <si>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</si>
  <si>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</si>
  <si>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</si>
  <si>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</si>
  <si>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</si>
  <si>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</si>
  <si>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</si>
  <si>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</si>
  <si>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</si>
  <si>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</si>
  <si>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</si>
  <si>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</si>
  <si>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</si>
  <si>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</si>
  <si>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</si>
  <si>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</si>
  <si>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</si>
  <si>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</si>
  <si>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</si>
  <si>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</si>
  <si>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</si>
  <si>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</si>
  <si>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</si>
  <si>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</si>
  <si>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</si>
  <si>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</si>
  <si>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</si>
  <si>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</si>
  <si>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</si>
  <si>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</si>
  <si>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</si>
  <si>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</si>
  <si>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</si>
  <si>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</si>
  <si>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</si>
  <si>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</si>
  <si>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</si>
  <si>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</si>
  <si>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</si>
  <si>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</si>
  <si>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</si>
  <si>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</si>
  <si>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</si>
  <si>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</si>
  <si>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</si>
  <si>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</si>
  <si>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</si>
  <si>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</si>
  <si>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</si>
  <si>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</si>
  <si>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</si>
  <si>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</si>
  <si>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</si>
  <si>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</si>
  <si>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</si>
  <si>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</si>
  <si>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</si>
  <si>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</si>
  <si>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</si>
  <si>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</si>
  <si>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</si>
  <si>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</si>
  <si>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</si>
  <si>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</si>
  <si>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</si>
  <si>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</si>
  <si>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</si>
  <si>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</si>
  <si>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</si>
  <si>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</si>
  <si>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</si>
  <si>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</si>
  <si>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</si>
  <si>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</si>
  <si>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</si>
  <si>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</si>
  <si>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</si>
  <si>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</si>
  <si>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</si>
  <si>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</si>
  <si>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</si>
  <si>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</si>
  <si>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</si>
  <si>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</si>
  <si>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</si>
  <si>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</si>
  <si>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</si>
  <si>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</si>
  <si>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</si>
  <si>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</si>
  <si>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</si>
  <si>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</si>
  <si>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</si>
  <si>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</si>
  <si>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</si>
  <si>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</si>
  <si>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</si>
  <si>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</si>
  <si>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</si>
  <si>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</si>
  <si>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</si>
  <si>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</si>
  <si>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</si>
  <si>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</si>
  <si>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</si>
  <si>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</si>
  <si>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</si>
  <si>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</si>
  <si>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</si>
  <si>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</si>
  <si>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</si>
  <si>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</si>
  <si>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</si>
  <si>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</si>
  <si>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</si>
  <si>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</si>
  <si>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</si>
  <si>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</si>
  <si>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</si>
  <si>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</si>
  <si>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</si>
  <si>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</si>
  <si>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</si>
  <si>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</si>
  <si>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</si>
  <si>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</si>
  <si>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</si>
  <si>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</si>
  <si>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</si>
  <si>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</si>
  <si>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</si>
  <si>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</si>
  <si>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</si>
  <si>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</si>
  <si>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</si>
  <si>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</si>
  <si>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</si>
  <si>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</si>
  <si>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</si>
  <si>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</si>
  <si>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</si>
  <si>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</si>
  <si>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</si>
  <si>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</si>
  <si>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</si>
  <si>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</si>
  <si>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</si>
  <si>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</si>
  <si>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</si>
  <si>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</si>
  <si>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</si>
  <si>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</si>
  <si>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</si>
  <si>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</si>
  <si>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</si>
  <si>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</si>
  <si>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</si>
  <si>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</si>
  <si>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</si>
  <si>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</si>
  <si>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</si>
  <si>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</si>
  <si>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</si>
  <si>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</si>
  <si>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</si>
  <si>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</si>
  <si>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</si>
  <si>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</si>
  <si>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</si>
  <si>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</si>
  <si>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</si>
  <si>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</si>
  <si>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</si>
  <si>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</si>
  <si>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</si>
  <si>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</si>
  <si>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</si>
  <si>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</si>
  <si>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</si>
  <si>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</si>
  <si>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</si>
  <si>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</si>
  <si>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</si>
  <si>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</si>
  <si>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</si>
  <si>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</si>
  <si>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</si>
  <si>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</si>
  <si>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</si>
  <si>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</si>
  <si>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</si>
  <si>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</si>
  <si>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</si>
  <si>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</si>
  <si>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</si>
  <si>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</si>
  <si>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</si>
  <si>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</si>
  <si>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</si>
  <si>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</si>
  <si>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</si>
  <si>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</si>
  <si>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</si>
  <si>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</si>
  <si>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</si>
  <si>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</si>
  <si>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</si>
  <si>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</si>
  <si>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</si>
  <si>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</si>
  <si>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</si>
  <si>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</si>
  <si>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</si>
  <si>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</si>
  <si>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</si>
  <si>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</si>
  <si>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</si>
  <si>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</si>
  <si>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</si>
  <si>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</si>
  <si>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</si>
  <si>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</si>
  <si>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</si>
  <si>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</si>
  <si>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</si>
  <si>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</si>
  <si>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</si>
  <si>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</si>
  <si>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</si>
  <si>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</si>
  <si>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</si>
  <si>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</si>
  <si>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</si>
  <si>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</si>
  <si>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</si>
  <si>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</si>
  <si>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>sub-category</t>
  </si>
  <si>
    <t>Row Labels</t>
  </si>
  <si>
    <t>Grand Total</t>
  </si>
  <si>
    <t>Column Labels</t>
  </si>
  <si>
    <t>Count of backers_count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</si>
  <si>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</si>
  <si>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</si>
  <si>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</si>
  <si>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</si>
  <si>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</si>
  <si>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</si>
  <si>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</si>
  <si>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</si>
  <si>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</si>
  <si>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</si>
  <si>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</si>
  <si>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</si>
  <si>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</si>
  <si>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</si>
  <si>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</si>
  <si>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Parent category</t>
  </si>
  <si>
    <t>All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</si>
  <si>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</si>
  <si>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</si>
  <si>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</si>
  <si>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</si>
  <si>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</si>
  <si>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</si>
  <si>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</si>
  <si>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</si>
  <si>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</si>
  <si>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</si>
  <si>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</si>
  <si>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</si>
  <si>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</si>
  <si>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</si>
  <si>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</si>
  <si>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</si>
  <si>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</si>
  <si>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</si>
  <si>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</si>
  <si>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</si>
  <si>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</si>
  <si>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 xml:space="preserve">mean </t>
  </si>
  <si>
    <t>median</t>
  </si>
  <si>
    <t>minimum</t>
  </si>
  <si>
    <t>variance</t>
  </si>
  <si>
    <t>maximum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</si>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</sst>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2" fontId="0" fillId="0" borderId="0" xfId="0" applyNumberFormat="1"/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 vertical="center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D94B33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D94B33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D94B33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D94B33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94B33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[CrowdfundingBookNato Ebralidze.xlsx]PIvot-Category!PivotTable1</c:name>
    <c:fmtId val="4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C-4992-BF49-040661D68F78}"/>
            </c:ext>
          </c:extLst>
        </c:ser>
        <c:ser>
          <c:idx val="1"/>
          <c:order val="1"/>
          <c:tx>
            <c:strRef>
              <c:f>'PIvot-Category'!$C$3:$C$4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C-4992-BF49-040661D68F78}"/>
            </c:ext>
          </c:extLst>
        </c:ser>
        <c:ser>
          <c:idx val="2"/>
          <c:order val="2"/>
          <c:tx>
            <c:strRef>
              <c:f>'PIvot-Category'!$D$3:$D$4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C-4992-BF49-040661D68F78}"/>
            </c:ext>
          </c:extLst>
        </c:ser>
        <c:ser>
          <c:idx val="3"/>
          <c:order val="3"/>
          <c:tx>
            <c:strRef>
              <c:f>'PIvot-Category'!$E$3:$E$4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C-4992-BF49-040661D6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7393983"/>
        <c:axId val="1907396479"/>
      </c:barChart>
      <c:catAx>
        <c:axId val="190739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96479"/>
        <c:crosses val="autoZero"/>
        <c:auto val="1"/>
        <c:lblAlgn val="ctr"/>
        <c:lblOffset val="100"/>
        <c:noMultiLvlLbl val="0"/>
      </c:catAx>
      <c:valAx>
        <c:axId val="19073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9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[CrowdfundingBookNato Ebralidze.xlsx]Pivot-sub!PivotTable3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'Pivot-sub'!$B$3:$B$4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'Pivot-sub'!$A$5:$A$29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C-440B-9948-73B279277A54}"/>
            </c:ext>
          </c:extLst>
        </c:ser>
        <c:ser>
          <c:idx val="1"/>
          <c:order val="1"/>
          <c:tx>
            <c:strRef>
              <c:f>'Pivot-sub'!$C$3:$C$4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'Pivot-sub'!$A$5:$A$29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C-440B-9948-73B279277A54}"/>
            </c:ext>
          </c:extLst>
        </c:ser>
        <c:ser>
          <c:idx val="2"/>
          <c:order val="2"/>
          <c:tx>
            <c:strRef>
              <c:f>'Pivot-sub'!$D$3:$D$4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'Pivot-sub'!$A$5:$A$29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C-440B-9948-73B279277A54}"/>
            </c:ext>
          </c:extLst>
        </c:ser>
        <c:ser>
          <c:idx val="3"/>
          <c:order val="3"/>
          <c:tx>
            <c:strRef>
              <c:f>'Pivot-sub'!$E$3:$E$4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'Pivot-sub'!$A$5:$A$29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C-440B-9948-73B27927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90847"/>
        <c:axId val="153883775"/>
      </c:barChart>
      <c:catAx>
        <c:axId val="15389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3775"/>
        <c:crosses val="autoZero"/>
        <c:auto val="1"/>
        <c:lblAlgn val="ctr"/>
        <c:lblOffset val="100"/>
        <c:noMultiLvlLbl val="0"/>
      </c:catAx>
      <c:valAx>
        <c:axId val="1538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[CrowdfundingBookNato Ebralidze.xlsx]Pivot 3!PivotTable8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A-4411-9074-C7B6FFDD9733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A-4411-9074-C7B6FFDD9733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A-4411-9074-C7B6FFDD9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37519"/>
        <c:axId val="28232111"/>
      </c:lineChart>
      <c:catAx>
        <c:axId val="2823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2111"/>
        <c:crosses val="autoZero"/>
        <c:auto val="1"/>
        <c:lblAlgn val="ctr"/>
        <c:lblOffset val="100"/>
        <c:noMultiLvlLbl val="0"/>
      </c:catAx>
      <c:valAx>
        <c:axId val="2823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98-4049-8418-8A7AC0BDB564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98-4049-8418-8A7AC0BDB564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98-4049-8418-8A7AC0BD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168991"/>
        <c:axId val="1412161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798-4049-8418-8A7AC0BDB56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798-4049-8418-8A7AC0BDB56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98-4049-8418-8A7AC0BDB56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8-4049-8418-8A7AC0BDB564}"/>
                  </c:ext>
                </c:extLst>
              </c15:ser>
            </c15:filteredLineSeries>
          </c:ext>
        </c:extLst>
      </c:lineChart>
      <c:catAx>
        <c:axId val="141216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61919"/>
        <c:crosses val="autoZero"/>
        <c:auto val="1"/>
        <c:lblAlgn val="ctr"/>
        <c:lblOffset val="100"/>
        <c:noMultiLvlLbl val="0"/>
      </c:catAx>
      <c:valAx>
        <c:axId val="14121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6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190500</xdr:rowOff>
    </xdr:from>
    <xdr:to>
      <xdr:col>14</xdr:col>
      <xdr:colOff>556260</xdr:colOff>
      <xdr:row>19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140970</xdr:colOff>
      <xdr:row>4</xdr:row>
      <xdr:rowOff>99060</xdr:rowOff>
    </xdr:from>
    <xdr:to>
      <xdr:col>13</xdr:col>
      <xdr:colOff>861060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293370</xdr:colOff>
      <xdr:row>2</xdr:row>
      <xdr:rowOff>182880</xdr:rowOff>
    </xdr:from>
    <xdr:to>
      <xdr:col>13</xdr:col>
      <xdr:colOff>30480</xdr:colOff>
      <xdr:row>18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807720</xdr:colOff>
      <xdr:row>13</xdr:row>
      <xdr:rowOff>182880</xdr:rowOff>
    </xdr:from>
    <xdr:to>
      <xdr:col>7</xdr:col>
      <xdr:colOff>1386840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4379" refreshedDate="44864.92238877315" createdVersion="6" refreshedVersion="6" minRefreshableVersion="3" recordCount="1000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 " numFmtId="0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14379" refreshedDate="44864.981589583331" backgroundQuery="1" createdVersion="6" refreshedVersion="6" minRefreshableVersion="3" recordCount="0" supportSubquery="1" supportAdvancedDrill="1">
  <cacheSource type="external" connectionId="1"/>
  <cacheFields count="5">
    <cacheField name="[Range].[outcome].[outcome]" caption="outcome" numFmtId="0" hierarchy="16" level="1">
      <sharedItems count="3">
        <s v="canceled"/>
        <s v="failed"/>
        <s v="successful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7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9" level="1">
      <sharedItems containsSemiMixedTypes="0" containsNonDate="0" containsString="0"/>
    </cacheField>
  </cacheFields>
  <cacheHierarchies count="27"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x v="0"/>
    <x v="0"/>
    <n v="100"/>
    <n v="0"/>
    <n v="0"/>
    <x v="0"/>
    <x v="0"/>
    <x v="0"/>
    <x v="0"/>
    <x v="0"/>
    <n v="1448690400"/>
    <n v="1450159200"/>
    <x v="0"/>
    <x v="0"/>
    <x v="0"/>
    <x v="0"/>
    <x v="0"/>
  </r>
  <r>
    <n v="1"/>
    <x v="1"/>
    <x v="1"/>
    <n v="1400"/>
    <n v="14560"/>
    <n v="10.4"/>
    <x v="1"/>
    <x v="1"/>
    <x v="1"/>
    <x v="1"/>
    <x v="1"/>
    <n v="1408424400"/>
    <n v="1408597200"/>
    <x v="0"/>
    <x v="1"/>
    <x v="1"/>
    <x v="1"/>
    <x v="1"/>
  </r>
  <r>
    <n v="2"/>
    <x v="2"/>
    <x v="2"/>
    <n v="108400"/>
    <n v="142523"/>
    <n v="1.3147878228782288"/>
    <x v="1"/>
    <x v="2"/>
    <x v="2"/>
    <x v="2"/>
    <x v="2"/>
    <n v="1384668000"/>
    <n v="1384840800"/>
    <x v="0"/>
    <x v="0"/>
    <x v="2"/>
    <x v="2"/>
    <x v="2"/>
  </r>
  <r>
    <n v="3"/>
    <x v="3"/>
    <x v="3"/>
    <n v="4200"/>
    <n v="2477"/>
    <n v="0.58976190476190471"/>
    <x v="0"/>
    <x v="3"/>
    <x v="3"/>
    <x v="1"/>
    <x v="1"/>
    <n v="1565499600"/>
    <n v="1568955600"/>
    <x v="0"/>
    <x v="0"/>
    <x v="1"/>
    <x v="1"/>
    <x v="1"/>
  </r>
  <r>
    <n v="4"/>
    <x v="4"/>
    <x v="4"/>
    <n v="7600"/>
    <n v="5265"/>
    <n v="0.69276315789473686"/>
    <x v="0"/>
    <x v="4"/>
    <x v="4"/>
    <x v="1"/>
    <x v="1"/>
    <n v="1547964000"/>
    <n v="1548309600"/>
    <x v="0"/>
    <x v="0"/>
    <x v="3"/>
    <x v="3"/>
    <x v="3"/>
  </r>
  <r>
    <n v="5"/>
    <x v="5"/>
    <x v="5"/>
    <n v="7600"/>
    <n v="13195"/>
    <n v="1.7361842105263159"/>
    <x v="1"/>
    <x v="5"/>
    <x v="5"/>
    <x v="3"/>
    <x v="3"/>
    <n v="1346130000"/>
    <n v="1347080400"/>
    <x v="0"/>
    <x v="0"/>
    <x v="3"/>
    <x v="3"/>
    <x v="3"/>
  </r>
  <r>
    <n v="6"/>
    <x v="6"/>
    <x v="6"/>
    <n v="5200"/>
    <n v="1090"/>
    <n v="0.20961538461538462"/>
    <x v="0"/>
    <x v="6"/>
    <x v="6"/>
    <x v="4"/>
    <x v="4"/>
    <n v="1505278800"/>
    <n v="1505365200"/>
    <x v="0"/>
    <x v="0"/>
    <x v="4"/>
    <x v="4"/>
    <x v="4"/>
  </r>
  <r>
    <n v="7"/>
    <x v="7"/>
    <x v="7"/>
    <n v="4500"/>
    <n v="14741"/>
    <n v="3.2757777777777779"/>
    <x v="1"/>
    <x v="7"/>
    <x v="7"/>
    <x v="3"/>
    <x v="3"/>
    <n v="1439442000"/>
    <n v="1439614800"/>
    <x v="0"/>
    <x v="0"/>
    <x v="3"/>
    <x v="3"/>
    <x v="3"/>
  </r>
  <r>
    <n v="8"/>
    <x v="8"/>
    <x v="8"/>
    <n v="110100"/>
    <n v="21946"/>
    <n v="0.19932788374205268"/>
    <x v="2"/>
    <x v="8"/>
    <x v="8"/>
    <x v="3"/>
    <x v="3"/>
    <n v="1281330000"/>
    <n v="1281502800"/>
    <x v="0"/>
    <x v="0"/>
    <x v="3"/>
    <x v="3"/>
    <x v="3"/>
  </r>
  <r>
    <n v="9"/>
    <x v="9"/>
    <x v="9"/>
    <n v="6200"/>
    <n v="3208"/>
    <n v="0.51741935483870971"/>
    <x v="0"/>
    <x v="9"/>
    <x v="9"/>
    <x v="1"/>
    <x v="1"/>
    <n v="1379566800"/>
    <n v="1383804000"/>
    <x v="0"/>
    <x v="0"/>
    <x v="5"/>
    <x v="1"/>
    <x v="5"/>
  </r>
  <r>
    <n v="10"/>
    <x v="10"/>
    <x v="10"/>
    <n v="5200"/>
    <n v="13838"/>
    <n v="2.6611538461538462"/>
    <x v="1"/>
    <x v="10"/>
    <x v="10"/>
    <x v="1"/>
    <x v="1"/>
    <n v="1281762000"/>
    <n v="1285909200"/>
    <x v="0"/>
    <x v="0"/>
    <x v="6"/>
    <x v="4"/>
    <x v="6"/>
  </r>
  <r>
    <n v="11"/>
    <x v="11"/>
    <x v="11"/>
    <n v="6300"/>
    <n v="3030"/>
    <n v="0.48095238095238096"/>
    <x v="0"/>
    <x v="11"/>
    <x v="11"/>
    <x v="1"/>
    <x v="1"/>
    <n v="1285045200"/>
    <n v="1285563600"/>
    <x v="0"/>
    <x v="1"/>
    <x v="3"/>
    <x v="3"/>
    <x v="3"/>
  </r>
  <r>
    <n v="12"/>
    <x v="12"/>
    <x v="12"/>
    <n v="6300"/>
    <n v="5629"/>
    <n v="0.89349206349206345"/>
    <x v="0"/>
    <x v="12"/>
    <x v="12"/>
    <x v="1"/>
    <x v="1"/>
    <n v="1571720400"/>
    <n v="1572411600"/>
    <x v="0"/>
    <x v="0"/>
    <x v="6"/>
    <x v="4"/>
    <x v="6"/>
  </r>
  <r>
    <n v="13"/>
    <x v="13"/>
    <x v="13"/>
    <n v="4200"/>
    <n v="10295"/>
    <n v="2.4511904761904764"/>
    <x v="1"/>
    <x v="13"/>
    <x v="13"/>
    <x v="1"/>
    <x v="1"/>
    <n v="1465621200"/>
    <n v="1466658000"/>
    <x v="0"/>
    <x v="0"/>
    <x v="7"/>
    <x v="1"/>
    <x v="7"/>
  </r>
  <r>
    <n v="14"/>
    <x v="14"/>
    <x v="14"/>
    <n v="28200"/>
    <n v="18829"/>
    <n v="0.66769503546099296"/>
    <x v="0"/>
    <x v="14"/>
    <x v="14"/>
    <x v="1"/>
    <x v="1"/>
    <n v="1331013600"/>
    <n v="1333342800"/>
    <x v="0"/>
    <x v="0"/>
    <x v="7"/>
    <x v="1"/>
    <x v="7"/>
  </r>
  <r>
    <n v="15"/>
    <x v="15"/>
    <x v="15"/>
    <n v="81200"/>
    <n v="38414"/>
    <n v="0.47307881773399013"/>
    <x v="0"/>
    <x v="15"/>
    <x v="15"/>
    <x v="1"/>
    <x v="1"/>
    <n v="1575957600"/>
    <n v="1576303200"/>
    <x v="0"/>
    <x v="0"/>
    <x v="8"/>
    <x v="2"/>
    <x v="8"/>
  </r>
  <r>
    <n v="16"/>
    <x v="16"/>
    <x v="16"/>
    <n v="1700"/>
    <n v="11041"/>
    <n v="6.4947058823529416"/>
    <x v="1"/>
    <x v="16"/>
    <x v="16"/>
    <x v="1"/>
    <x v="1"/>
    <n v="1390370400"/>
    <n v="1392271200"/>
    <x v="0"/>
    <x v="0"/>
    <x v="9"/>
    <x v="5"/>
    <x v="9"/>
  </r>
  <r>
    <n v="17"/>
    <x v="17"/>
    <x v="17"/>
    <n v="84600"/>
    <n v="134845"/>
    <n v="1.5939125295508274"/>
    <x v="1"/>
    <x v="17"/>
    <x v="17"/>
    <x v="1"/>
    <x v="1"/>
    <n v="1294812000"/>
    <n v="1294898400"/>
    <x v="0"/>
    <x v="0"/>
    <x v="10"/>
    <x v="4"/>
    <x v="10"/>
  </r>
  <r>
    <n v="18"/>
    <x v="18"/>
    <x v="18"/>
    <n v="9100"/>
    <n v="6089"/>
    <n v="0.66912087912087914"/>
    <x v="3"/>
    <x v="18"/>
    <x v="18"/>
    <x v="1"/>
    <x v="1"/>
    <n v="1536382800"/>
    <n v="1537074000"/>
    <x v="0"/>
    <x v="0"/>
    <x v="3"/>
    <x v="3"/>
    <x v="3"/>
  </r>
  <r>
    <n v="19"/>
    <x v="19"/>
    <x v="19"/>
    <n v="62500"/>
    <n v="30331"/>
    <n v="0.48529600000000001"/>
    <x v="0"/>
    <x v="19"/>
    <x v="19"/>
    <x v="1"/>
    <x v="1"/>
    <n v="1551679200"/>
    <n v="1553490000"/>
    <x v="0"/>
    <x v="1"/>
    <x v="3"/>
    <x v="3"/>
    <x v="3"/>
  </r>
  <r>
    <n v="20"/>
    <x v="20"/>
    <x v="20"/>
    <n v="131800"/>
    <n v="147936"/>
    <n v="1.1224279210925645"/>
    <x v="1"/>
    <x v="20"/>
    <x v="20"/>
    <x v="1"/>
    <x v="1"/>
    <n v="1406523600"/>
    <n v="1406523600"/>
    <x v="0"/>
    <x v="0"/>
    <x v="6"/>
    <x v="4"/>
    <x v="6"/>
  </r>
  <r>
    <n v="21"/>
    <x v="21"/>
    <x v="21"/>
    <n v="94000"/>
    <n v="38533"/>
    <n v="0.40992553191489361"/>
    <x v="0"/>
    <x v="21"/>
    <x v="21"/>
    <x v="1"/>
    <x v="1"/>
    <n v="1313384400"/>
    <n v="1316322000"/>
    <x v="0"/>
    <x v="0"/>
    <x v="3"/>
    <x v="3"/>
    <x v="3"/>
  </r>
  <r>
    <n v="22"/>
    <x v="22"/>
    <x v="22"/>
    <n v="59100"/>
    <n v="75690"/>
    <n v="1.2807106598984772"/>
    <x v="1"/>
    <x v="22"/>
    <x v="22"/>
    <x v="1"/>
    <x v="1"/>
    <n v="1522731600"/>
    <n v="1524027600"/>
    <x v="0"/>
    <x v="0"/>
    <x v="3"/>
    <x v="3"/>
    <x v="3"/>
  </r>
  <r>
    <n v="23"/>
    <x v="23"/>
    <x v="23"/>
    <n v="4500"/>
    <n v="14942"/>
    <n v="3.3204444444444445"/>
    <x v="1"/>
    <x v="23"/>
    <x v="23"/>
    <x v="4"/>
    <x v="4"/>
    <n v="1550124000"/>
    <n v="1554699600"/>
    <x v="0"/>
    <x v="0"/>
    <x v="4"/>
    <x v="4"/>
    <x v="4"/>
  </r>
  <r>
    <n v="24"/>
    <x v="24"/>
    <x v="24"/>
    <n v="92400"/>
    <n v="104257"/>
    <n v="1.1283225108225108"/>
    <x v="1"/>
    <x v="24"/>
    <x v="24"/>
    <x v="1"/>
    <x v="1"/>
    <n v="1403326800"/>
    <n v="1403499600"/>
    <x v="0"/>
    <x v="0"/>
    <x v="8"/>
    <x v="2"/>
    <x v="8"/>
  </r>
  <r>
    <n v="25"/>
    <x v="25"/>
    <x v="25"/>
    <n v="5500"/>
    <n v="11904"/>
    <n v="2.1643636363636363"/>
    <x v="1"/>
    <x v="25"/>
    <x v="25"/>
    <x v="1"/>
    <x v="1"/>
    <n v="1305694800"/>
    <n v="1307422800"/>
    <x v="0"/>
    <x v="1"/>
    <x v="11"/>
    <x v="6"/>
    <x v="11"/>
  </r>
  <r>
    <n v="26"/>
    <x v="26"/>
    <x v="26"/>
    <n v="107500"/>
    <n v="51814"/>
    <n v="0.4819906976744186"/>
    <x v="3"/>
    <x v="26"/>
    <x v="26"/>
    <x v="1"/>
    <x v="1"/>
    <n v="1533013200"/>
    <n v="1535346000"/>
    <x v="0"/>
    <x v="0"/>
    <x v="3"/>
    <x v="3"/>
    <x v="3"/>
  </r>
  <r>
    <n v="27"/>
    <x v="27"/>
    <x v="27"/>
    <n v="2000"/>
    <n v="1599"/>
    <n v="0.79949999999999999"/>
    <x v="0"/>
    <x v="27"/>
    <x v="27"/>
    <x v="1"/>
    <x v="1"/>
    <n v="1443848400"/>
    <n v="1444539600"/>
    <x v="0"/>
    <x v="0"/>
    <x v="1"/>
    <x v="1"/>
    <x v="1"/>
  </r>
  <r>
    <n v="28"/>
    <x v="28"/>
    <x v="28"/>
    <n v="130800"/>
    <n v="137635"/>
    <n v="1.0522553516819573"/>
    <x v="1"/>
    <x v="28"/>
    <x v="28"/>
    <x v="1"/>
    <x v="1"/>
    <n v="1265695200"/>
    <n v="1267682400"/>
    <x v="0"/>
    <x v="1"/>
    <x v="3"/>
    <x v="3"/>
    <x v="3"/>
  </r>
  <r>
    <n v="29"/>
    <x v="29"/>
    <x v="29"/>
    <n v="45900"/>
    <n v="150965"/>
    <n v="3.2889978213507627"/>
    <x v="1"/>
    <x v="29"/>
    <x v="29"/>
    <x v="5"/>
    <x v="5"/>
    <n v="1532062800"/>
    <n v="1535518800"/>
    <x v="0"/>
    <x v="0"/>
    <x v="12"/>
    <x v="4"/>
    <x v="12"/>
  </r>
  <r>
    <n v="30"/>
    <x v="30"/>
    <x v="30"/>
    <n v="9000"/>
    <n v="14455"/>
    <n v="1.606111111111111"/>
    <x v="1"/>
    <x v="30"/>
    <x v="30"/>
    <x v="1"/>
    <x v="1"/>
    <n v="1558674000"/>
    <n v="1559106000"/>
    <x v="0"/>
    <x v="0"/>
    <x v="10"/>
    <x v="4"/>
    <x v="10"/>
  </r>
  <r>
    <n v="31"/>
    <x v="31"/>
    <x v="31"/>
    <n v="3500"/>
    <n v="10850"/>
    <n v="3.1"/>
    <x v="1"/>
    <x v="31"/>
    <x v="31"/>
    <x v="4"/>
    <x v="4"/>
    <n v="1451973600"/>
    <n v="1454392800"/>
    <x v="0"/>
    <x v="0"/>
    <x v="11"/>
    <x v="6"/>
    <x v="11"/>
  </r>
  <r>
    <n v="32"/>
    <x v="32"/>
    <x v="32"/>
    <n v="101000"/>
    <n v="87676"/>
    <n v="0.86807920792079207"/>
    <x v="0"/>
    <x v="32"/>
    <x v="32"/>
    <x v="6"/>
    <x v="6"/>
    <n v="1515564000"/>
    <n v="1517896800"/>
    <x v="0"/>
    <x v="0"/>
    <x v="4"/>
    <x v="4"/>
    <x v="4"/>
  </r>
  <r>
    <n v="33"/>
    <x v="33"/>
    <x v="33"/>
    <n v="50200"/>
    <n v="189666"/>
    <n v="3.7782071713147412"/>
    <x v="1"/>
    <x v="33"/>
    <x v="33"/>
    <x v="1"/>
    <x v="1"/>
    <n v="1412485200"/>
    <n v="1415685600"/>
    <x v="0"/>
    <x v="0"/>
    <x v="3"/>
    <x v="3"/>
    <x v="3"/>
  </r>
  <r>
    <n v="34"/>
    <x v="34"/>
    <x v="34"/>
    <n v="9300"/>
    <n v="14025"/>
    <n v="1.5080645161290323"/>
    <x v="1"/>
    <x v="34"/>
    <x v="34"/>
    <x v="1"/>
    <x v="1"/>
    <n v="1490245200"/>
    <n v="1490677200"/>
    <x v="0"/>
    <x v="0"/>
    <x v="4"/>
    <x v="4"/>
    <x v="4"/>
  </r>
  <r>
    <n v="35"/>
    <x v="35"/>
    <x v="35"/>
    <n v="125500"/>
    <n v="188628"/>
    <n v="1.5030119521912351"/>
    <x v="1"/>
    <x v="35"/>
    <x v="35"/>
    <x v="3"/>
    <x v="3"/>
    <n v="1547877600"/>
    <n v="1551506400"/>
    <x v="0"/>
    <x v="1"/>
    <x v="6"/>
    <x v="4"/>
    <x v="6"/>
  </r>
  <r>
    <n v="36"/>
    <x v="36"/>
    <x v="36"/>
    <n v="700"/>
    <n v="1101"/>
    <n v="1.572857142857143"/>
    <x v="1"/>
    <x v="36"/>
    <x v="36"/>
    <x v="1"/>
    <x v="1"/>
    <n v="1298700000"/>
    <n v="1300856400"/>
    <x v="0"/>
    <x v="0"/>
    <x v="3"/>
    <x v="3"/>
    <x v="3"/>
  </r>
  <r>
    <n v="37"/>
    <x v="37"/>
    <x v="37"/>
    <n v="8100"/>
    <n v="11339"/>
    <n v="1.3998765432098765"/>
    <x v="1"/>
    <x v="37"/>
    <x v="37"/>
    <x v="1"/>
    <x v="1"/>
    <n v="1570338000"/>
    <n v="1573192800"/>
    <x v="0"/>
    <x v="1"/>
    <x v="13"/>
    <x v="5"/>
    <x v="13"/>
  </r>
  <r>
    <n v="38"/>
    <x v="38"/>
    <x v="38"/>
    <n v="3100"/>
    <n v="10085"/>
    <n v="3.2532258064516131"/>
    <x v="1"/>
    <x v="38"/>
    <x v="38"/>
    <x v="1"/>
    <x v="1"/>
    <n v="1287378000"/>
    <n v="1287810000"/>
    <x v="0"/>
    <x v="0"/>
    <x v="14"/>
    <x v="7"/>
    <x v="14"/>
  </r>
  <r>
    <n v="39"/>
    <x v="39"/>
    <x v="39"/>
    <n v="9900"/>
    <n v="5027"/>
    <n v="0.50777777777777777"/>
    <x v="0"/>
    <x v="39"/>
    <x v="39"/>
    <x v="3"/>
    <x v="3"/>
    <n v="1361772000"/>
    <n v="1362978000"/>
    <x v="0"/>
    <x v="0"/>
    <x v="3"/>
    <x v="3"/>
    <x v="3"/>
  </r>
  <r>
    <n v="40"/>
    <x v="40"/>
    <x v="40"/>
    <n v="8800"/>
    <n v="14878"/>
    <n v="1.6906818181818182"/>
    <x v="1"/>
    <x v="40"/>
    <x v="40"/>
    <x v="1"/>
    <x v="1"/>
    <n v="1275714000"/>
    <n v="1277355600"/>
    <x v="0"/>
    <x v="1"/>
    <x v="8"/>
    <x v="2"/>
    <x v="8"/>
  </r>
  <r>
    <n v="41"/>
    <x v="41"/>
    <x v="41"/>
    <n v="5600"/>
    <n v="11924"/>
    <n v="2.1292857142857144"/>
    <x v="1"/>
    <x v="41"/>
    <x v="41"/>
    <x v="6"/>
    <x v="6"/>
    <n v="1346734800"/>
    <n v="1348981200"/>
    <x v="0"/>
    <x v="1"/>
    <x v="1"/>
    <x v="1"/>
    <x v="1"/>
  </r>
  <r>
    <n v="42"/>
    <x v="42"/>
    <x v="42"/>
    <n v="1800"/>
    <n v="7991"/>
    <n v="4.4394444444444447"/>
    <x v="1"/>
    <x v="42"/>
    <x v="42"/>
    <x v="1"/>
    <x v="1"/>
    <n v="1309755600"/>
    <n v="1310533200"/>
    <x v="0"/>
    <x v="0"/>
    <x v="0"/>
    <x v="0"/>
    <x v="0"/>
  </r>
  <r>
    <n v="43"/>
    <x v="43"/>
    <x v="43"/>
    <n v="90200"/>
    <n v="167717"/>
    <n v="1.859390243902439"/>
    <x v="1"/>
    <x v="43"/>
    <x v="43"/>
    <x v="1"/>
    <x v="1"/>
    <n v="1406178000"/>
    <n v="1407560400"/>
    <x v="0"/>
    <x v="0"/>
    <x v="15"/>
    <x v="5"/>
    <x v="15"/>
  </r>
  <r>
    <n v="44"/>
    <x v="44"/>
    <x v="44"/>
    <n v="1600"/>
    <n v="10541"/>
    <n v="6.5881249999999998"/>
    <x v="1"/>
    <x v="13"/>
    <x v="44"/>
    <x v="3"/>
    <x v="3"/>
    <n v="1552798800"/>
    <n v="1552885200"/>
    <x v="0"/>
    <x v="0"/>
    <x v="13"/>
    <x v="5"/>
    <x v="13"/>
  </r>
  <r>
    <n v="45"/>
    <x v="45"/>
    <x v="45"/>
    <n v="9500"/>
    <n v="4530"/>
    <n v="0.4768421052631579"/>
    <x v="0"/>
    <x v="44"/>
    <x v="45"/>
    <x v="1"/>
    <x v="1"/>
    <n v="1478062800"/>
    <n v="1479362400"/>
    <x v="0"/>
    <x v="1"/>
    <x v="3"/>
    <x v="3"/>
    <x v="3"/>
  </r>
  <r>
    <n v="46"/>
    <x v="46"/>
    <x v="46"/>
    <n v="3700"/>
    <n v="4247"/>
    <n v="1.1478378378378378"/>
    <x v="1"/>
    <x v="45"/>
    <x v="46"/>
    <x v="1"/>
    <x v="1"/>
    <n v="1278565200"/>
    <n v="1280552400"/>
    <x v="0"/>
    <x v="0"/>
    <x v="1"/>
    <x v="1"/>
    <x v="1"/>
  </r>
  <r>
    <n v="47"/>
    <x v="47"/>
    <x v="47"/>
    <n v="1500"/>
    <n v="7129"/>
    <n v="4.7526666666666664"/>
    <x v="1"/>
    <x v="46"/>
    <x v="47"/>
    <x v="1"/>
    <x v="1"/>
    <n v="1396069200"/>
    <n v="1398661200"/>
    <x v="0"/>
    <x v="0"/>
    <x v="3"/>
    <x v="3"/>
    <x v="3"/>
  </r>
  <r>
    <n v="48"/>
    <x v="48"/>
    <x v="48"/>
    <n v="33300"/>
    <n v="128862"/>
    <n v="3.86972972972973"/>
    <x v="1"/>
    <x v="47"/>
    <x v="48"/>
    <x v="1"/>
    <x v="1"/>
    <n v="1435208400"/>
    <n v="1436245200"/>
    <x v="0"/>
    <x v="0"/>
    <x v="3"/>
    <x v="3"/>
    <x v="3"/>
  </r>
  <r>
    <n v="49"/>
    <x v="49"/>
    <x v="49"/>
    <n v="7200"/>
    <n v="13653"/>
    <n v="1.89625"/>
    <x v="1"/>
    <x v="48"/>
    <x v="49"/>
    <x v="1"/>
    <x v="1"/>
    <n v="1571547600"/>
    <n v="1575439200"/>
    <x v="0"/>
    <x v="0"/>
    <x v="1"/>
    <x v="1"/>
    <x v="1"/>
  </r>
  <r>
    <n v="50"/>
    <x v="50"/>
    <x v="50"/>
    <n v="100"/>
    <n v="2"/>
    <n v="0.02"/>
    <x v="0"/>
    <x v="49"/>
    <x v="50"/>
    <x v="6"/>
    <x v="6"/>
    <n v="1375333200"/>
    <n v="1377752400"/>
    <x v="0"/>
    <x v="0"/>
    <x v="16"/>
    <x v="1"/>
    <x v="16"/>
  </r>
  <r>
    <n v="51"/>
    <x v="51"/>
    <x v="51"/>
    <n v="158100"/>
    <n v="145243"/>
    <n v="0.91867805186590767"/>
    <x v="0"/>
    <x v="50"/>
    <x v="51"/>
    <x v="4"/>
    <x v="4"/>
    <n v="1332824400"/>
    <n v="1334206800"/>
    <x v="0"/>
    <x v="1"/>
    <x v="8"/>
    <x v="2"/>
    <x v="8"/>
  </r>
  <r>
    <n v="52"/>
    <x v="52"/>
    <x v="52"/>
    <n v="7200"/>
    <n v="2459"/>
    <n v="0.34152777777777776"/>
    <x v="0"/>
    <x v="51"/>
    <x v="52"/>
    <x v="1"/>
    <x v="1"/>
    <n v="1284526800"/>
    <n v="1284872400"/>
    <x v="0"/>
    <x v="0"/>
    <x v="3"/>
    <x v="3"/>
    <x v="3"/>
  </r>
  <r>
    <n v="53"/>
    <x v="53"/>
    <x v="53"/>
    <n v="8800"/>
    <n v="12356"/>
    <n v="1.4040909090909091"/>
    <x v="1"/>
    <x v="52"/>
    <x v="53"/>
    <x v="1"/>
    <x v="1"/>
    <n v="1400562000"/>
    <n v="1403931600"/>
    <x v="0"/>
    <x v="0"/>
    <x v="6"/>
    <x v="4"/>
    <x v="6"/>
  </r>
  <r>
    <n v="54"/>
    <x v="54"/>
    <x v="54"/>
    <n v="6000"/>
    <n v="5392"/>
    <n v="0.89866666666666661"/>
    <x v="0"/>
    <x v="53"/>
    <x v="54"/>
    <x v="1"/>
    <x v="1"/>
    <n v="1520748000"/>
    <n v="1521262800"/>
    <x v="0"/>
    <x v="0"/>
    <x v="8"/>
    <x v="2"/>
    <x v="8"/>
  </r>
  <r>
    <n v="55"/>
    <x v="55"/>
    <x v="55"/>
    <n v="6600"/>
    <n v="11746"/>
    <n v="1.7796969696969698"/>
    <x v="1"/>
    <x v="54"/>
    <x v="55"/>
    <x v="1"/>
    <x v="1"/>
    <n v="1532926800"/>
    <n v="1533358800"/>
    <x v="0"/>
    <x v="0"/>
    <x v="17"/>
    <x v="1"/>
    <x v="17"/>
  </r>
  <r>
    <n v="56"/>
    <x v="56"/>
    <x v="56"/>
    <n v="8000"/>
    <n v="11493"/>
    <n v="1.436625"/>
    <x v="1"/>
    <x v="55"/>
    <x v="56"/>
    <x v="1"/>
    <x v="1"/>
    <n v="1420869600"/>
    <n v="1421474400"/>
    <x v="0"/>
    <x v="0"/>
    <x v="8"/>
    <x v="2"/>
    <x v="8"/>
  </r>
  <r>
    <n v="57"/>
    <x v="57"/>
    <x v="57"/>
    <n v="2900"/>
    <n v="6243"/>
    <n v="2.1527586206896552"/>
    <x v="1"/>
    <x v="56"/>
    <x v="57"/>
    <x v="1"/>
    <x v="1"/>
    <n v="1504242000"/>
    <n v="1505278800"/>
    <x v="0"/>
    <x v="0"/>
    <x v="11"/>
    <x v="6"/>
    <x v="11"/>
  </r>
  <r>
    <n v="58"/>
    <x v="58"/>
    <x v="58"/>
    <n v="2700"/>
    <n v="6132"/>
    <n v="2.2711111111111113"/>
    <x v="1"/>
    <x v="57"/>
    <x v="58"/>
    <x v="1"/>
    <x v="1"/>
    <n v="1442811600"/>
    <n v="1443934800"/>
    <x v="0"/>
    <x v="0"/>
    <x v="3"/>
    <x v="3"/>
    <x v="3"/>
  </r>
  <r>
    <n v="59"/>
    <x v="59"/>
    <x v="59"/>
    <n v="1400"/>
    <n v="3851"/>
    <n v="2.7507142857142859"/>
    <x v="1"/>
    <x v="58"/>
    <x v="59"/>
    <x v="1"/>
    <x v="1"/>
    <n v="1497243600"/>
    <n v="1498539600"/>
    <x v="0"/>
    <x v="1"/>
    <x v="3"/>
    <x v="3"/>
    <x v="3"/>
  </r>
  <r>
    <n v="60"/>
    <x v="60"/>
    <x v="60"/>
    <n v="94200"/>
    <n v="135997"/>
    <n v="1.4437048832271762"/>
    <x v="1"/>
    <x v="59"/>
    <x v="60"/>
    <x v="0"/>
    <x v="0"/>
    <n v="1342501200"/>
    <n v="1342760400"/>
    <x v="0"/>
    <x v="0"/>
    <x v="3"/>
    <x v="3"/>
    <x v="3"/>
  </r>
  <r>
    <n v="61"/>
    <x v="61"/>
    <x v="61"/>
    <n v="199200"/>
    <n v="184750"/>
    <n v="0.92745983935742971"/>
    <x v="0"/>
    <x v="60"/>
    <x v="61"/>
    <x v="0"/>
    <x v="0"/>
    <n v="1298268000"/>
    <n v="1301720400"/>
    <x v="0"/>
    <x v="0"/>
    <x v="3"/>
    <x v="3"/>
    <x v="3"/>
  </r>
  <r>
    <n v="62"/>
    <x v="62"/>
    <x v="62"/>
    <n v="2000"/>
    <n v="14452"/>
    <n v="7.226"/>
    <x v="1"/>
    <x v="61"/>
    <x v="62"/>
    <x v="1"/>
    <x v="1"/>
    <n v="1433480400"/>
    <n v="1433566800"/>
    <x v="0"/>
    <x v="0"/>
    <x v="2"/>
    <x v="2"/>
    <x v="2"/>
  </r>
  <r>
    <n v="63"/>
    <x v="63"/>
    <x v="63"/>
    <n v="4700"/>
    <n v="557"/>
    <n v="0.11851063829787234"/>
    <x v="0"/>
    <x v="62"/>
    <x v="63"/>
    <x v="1"/>
    <x v="1"/>
    <n v="1493355600"/>
    <n v="1493874000"/>
    <x v="0"/>
    <x v="0"/>
    <x v="3"/>
    <x v="3"/>
    <x v="3"/>
  </r>
  <r>
    <n v="64"/>
    <x v="64"/>
    <x v="64"/>
    <n v="2800"/>
    <n v="2734"/>
    <n v="0.97642857142857142"/>
    <x v="0"/>
    <x v="63"/>
    <x v="64"/>
    <x v="1"/>
    <x v="1"/>
    <n v="1530507600"/>
    <n v="1531803600"/>
    <x v="0"/>
    <x v="1"/>
    <x v="2"/>
    <x v="2"/>
    <x v="2"/>
  </r>
  <r>
    <n v="65"/>
    <x v="65"/>
    <x v="65"/>
    <n v="6100"/>
    <n v="14405"/>
    <n v="2.3614754098360655"/>
    <x v="1"/>
    <x v="64"/>
    <x v="65"/>
    <x v="1"/>
    <x v="1"/>
    <n v="1296108000"/>
    <n v="1296712800"/>
    <x v="0"/>
    <x v="0"/>
    <x v="3"/>
    <x v="3"/>
    <x v="3"/>
  </r>
  <r>
    <n v="66"/>
    <x v="66"/>
    <x v="66"/>
    <n v="2900"/>
    <n v="1307"/>
    <n v="0.45068965517241377"/>
    <x v="0"/>
    <x v="65"/>
    <x v="66"/>
    <x v="1"/>
    <x v="1"/>
    <n v="1428469200"/>
    <n v="1428901200"/>
    <x v="0"/>
    <x v="1"/>
    <x v="3"/>
    <x v="3"/>
    <x v="3"/>
  </r>
  <r>
    <n v="67"/>
    <x v="67"/>
    <x v="67"/>
    <n v="72600"/>
    <n v="117892"/>
    <n v="1.6238567493112948"/>
    <x v="1"/>
    <x v="66"/>
    <x v="67"/>
    <x v="4"/>
    <x v="4"/>
    <n v="1264399200"/>
    <n v="1264831200"/>
    <x v="0"/>
    <x v="1"/>
    <x v="8"/>
    <x v="2"/>
    <x v="8"/>
  </r>
  <r>
    <n v="68"/>
    <x v="68"/>
    <x v="68"/>
    <n v="5700"/>
    <n v="14508"/>
    <n v="2.5452631578947367"/>
    <x v="1"/>
    <x v="67"/>
    <x v="68"/>
    <x v="6"/>
    <x v="6"/>
    <n v="1501131600"/>
    <n v="1505192400"/>
    <x v="0"/>
    <x v="1"/>
    <x v="3"/>
    <x v="3"/>
    <x v="3"/>
  </r>
  <r>
    <n v="69"/>
    <x v="69"/>
    <x v="69"/>
    <n v="7900"/>
    <n v="1901"/>
    <n v="0.24063291139240506"/>
    <x v="3"/>
    <x v="68"/>
    <x v="69"/>
    <x v="1"/>
    <x v="1"/>
    <n v="1292738400"/>
    <n v="1295676000"/>
    <x v="0"/>
    <x v="0"/>
    <x v="3"/>
    <x v="3"/>
    <x v="3"/>
  </r>
  <r>
    <n v="70"/>
    <x v="70"/>
    <x v="70"/>
    <n v="128000"/>
    <n v="158389"/>
    <n v="1.2374140625000001"/>
    <x v="1"/>
    <x v="69"/>
    <x v="70"/>
    <x v="6"/>
    <x v="6"/>
    <n v="1288674000"/>
    <n v="1292911200"/>
    <x v="0"/>
    <x v="1"/>
    <x v="3"/>
    <x v="3"/>
    <x v="3"/>
  </r>
  <r>
    <n v="71"/>
    <x v="71"/>
    <x v="71"/>
    <n v="6000"/>
    <n v="6484"/>
    <n v="1.0806666666666667"/>
    <x v="1"/>
    <x v="70"/>
    <x v="71"/>
    <x v="1"/>
    <x v="1"/>
    <n v="1575093600"/>
    <n v="1575439200"/>
    <x v="0"/>
    <x v="0"/>
    <x v="3"/>
    <x v="3"/>
    <x v="3"/>
  </r>
  <r>
    <n v="72"/>
    <x v="72"/>
    <x v="72"/>
    <n v="600"/>
    <n v="4022"/>
    <n v="6.7033333333333331"/>
    <x v="1"/>
    <x v="71"/>
    <x v="72"/>
    <x v="1"/>
    <x v="1"/>
    <n v="1435726800"/>
    <n v="1438837200"/>
    <x v="0"/>
    <x v="0"/>
    <x v="10"/>
    <x v="4"/>
    <x v="10"/>
  </r>
  <r>
    <n v="73"/>
    <x v="73"/>
    <x v="73"/>
    <n v="1400"/>
    <n v="9253"/>
    <n v="6.609285714285714"/>
    <x v="1"/>
    <x v="39"/>
    <x v="73"/>
    <x v="1"/>
    <x v="1"/>
    <n v="1480226400"/>
    <n v="1480485600"/>
    <x v="0"/>
    <x v="0"/>
    <x v="17"/>
    <x v="1"/>
    <x v="17"/>
  </r>
  <r>
    <n v="74"/>
    <x v="74"/>
    <x v="74"/>
    <n v="3900"/>
    <n v="4776"/>
    <n v="1.2246153846153847"/>
    <x v="1"/>
    <x v="72"/>
    <x v="74"/>
    <x v="4"/>
    <x v="4"/>
    <n v="1459054800"/>
    <n v="1459141200"/>
    <x v="0"/>
    <x v="0"/>
    <x v="16"/>
    <x v="1"/>
    <x v="16"/>
  </r>
  <r>
    <n v="75"/>
    <x v="75"/>
    <x v="75"/>
    <n v="9700"/>
    <n v="14606"/>
    <n v="1.5057731958762886"/>
    <x v="1"/>
    <x v="73"/>
    <x v="75"/>
    <x v="1"/>
    <x v="1"/>
    <n v="1531630800"/>
    <n v="1532322000"/>
    <x v="0"/>
    <x v="0"/>
    <x v="14"/>
    <x v="7"/>
    <x v="14"/>
  </r>
  <r>
    <n v="76"/>
    <x v="76"/>
    <x v="76"/>
    <n v="122900"/>
    <n v="95993"/>
    <n v="0.78106590724165992"/>
    <x v="0"/>
    <x v="74"/>
    <x v="76"/>
    <x v="1"/>
    <x v="1"/>
    <n v="1421992800"/>
    <n v="1426222800"/>
    <x v="1"/>
    <x v="1"/>
    <x v="3"/>
    <x v="3"/>
    <x v="3"/>
  </r>
  <r>
    <n v="77"/>
    <x v="77"/>
    <x v="77"/>
    <n v="9500"/>
    <n v="4460"/>
    <n v="0.46947368421052632"/>
    <x v="0"/>
    <x v="75"/>
    <x v="77"/>
    <x v="1"/>
    <x v="1"/>
    <n v="1285563600"/>
    <n v="1286773200"/>
    <x v="0"/>
    <x v="1"/>
    <x v="10"/>
    <x v="4"/>
    <x v="10"/>
  </r>
  <r>
    <n v="78"/>
    <x v="78"/>
    <x v="78"/>
    <n v="4500"/>
    <n v="13536"/>
    <n v="3.008"/>
    <x v="1"/>
    <x v="76"/>
    <x v="78"/>
    <x v="1"/>
    <x v="1"/>
    <n v="1523854800"/>
    <n v="1523941200"/>
    <x v="0"/>
    <x v="0"/>
    <x v="18"/>
    <x v="5"/>
    <x v="18"/>
  </r>
  <r>
    <n v="79"/>
    <x v="79"/>
    <x v="79"/>
    <n v="57800"/>
    <n v="40228"/>
    <n v="0.6959861591695502"/>
    <x v="0"/>
    <x v="77"/>
    <x v="79"/>
    <x v="1"/>
    <x v="1"/>
    <n v="1529125200"/>
    <n v="1529557200"/>
    <x v="0"/>
    <x v="0"/>
    <x v="3"/>
    <x v="3"/>
    <x v="3"/>
  </r>
  <r>
    <n v="80"/>
    <x v="80"/>
    <x v="80"/>
    <n v="1100"/>
    <n v="7012"/>
    <n v="6.374545454545455"/>
    <x v="1"/>
    <x v="78"/>
    <x v="80"/>
    <x v="1"/>
    <x v="1"/>
    <n v="1503982800"/>
    <n v="1506574800"/>
    <x v="0"/>
    <x v="0"/>
    <x v="11"/>
    <x v="6"/>
    <x v="11"/>
  </r>
  <r>
    <n v="81"/>
    <x v="81"/>
    <x v="81"/>
    <n v="16800"/>
    <n v="37857"/>
    <n v="2.253392857142857"/>
    <x v="1"/>
    <x v="79"/>
    <x v="81"/>
    <x v="1"/>
    <x v="1"/>
    <n v="1511416800"/>
    <n v="1513576800"/>
    <x v="0"/>
    <x v="0"/>
    <x v="1"/>
    <x v="1"/>
    <x v="1"/>
  </r>
  <r>
    <n v="82"/>
    <x v="82"/>
    <x v="82"/>
    <n v="1000"/>
    <n v="14973"/>
    <n v="14.973000000000001"/>
    <x v="1"/>
    <x v="80"/>
    <x v="82"/>
    <x v="4"/>
    <x v="4"/>
    <n v="1547704800"/>
    <n v="1548309600"/>
    <x v="0"/>
    <x v="1"/>
    <x v="11"/>
    <x v="6"/>
    <x v="11"/>
  </r>
  <r>
    <n v="83"/>
    <x v="83"/>
    <x v="83"/>
    <n v="106400"/>
    <n v="39996"/>
    <n v="0.37590225563909774"/>
    <x v="0"/>
    <x v="81"/>
    <x v="83"/>
    <x v="1"/>
    <x v="1"/>
    <n v="1469682000"/>
    <n v="1471582800"/>
    <x v="0"/>
    <x v="0"/>
    <x v="5"/>
    <x v="1"/>
    <x v="5"/>
  </r>
  <r>
    <n v="84"/>
    <x v="84"/>
    <x v="84"/>
    <n v="31400"/>
    <n v="41564"/>
    <n v="1.3236942675159236"/>
    <x v="1"/>
    <x v="82"/>
    <x v="84"/>
    <x v="1"/>
    <x v="1"/>
    <n v="1343451600"/>
    <n v="1344315600"/>
    <x v="0"/>
    <x v="0"/>
    <x v="8"/>
    <x v="2"/>
    <x v="8"/>
  </r>
  <r>
    <n v="85"/>
    <x v="85"/>
    <x v="85"/>
    <n v="4900"/>
    <n v="6430"/>
    <n v="1.3122448979591836"/>
    <x v="1"/>
    <x v="83"/>
    <x v="85"/>
    <x v="2"/>
    <x v="2"/>
    <n v="1315717200"/>
    <n v="1316408400"/>
    <x v="0"/>
    <x v="0"/>
    <x v="7"/>
    <x v="1"/>
    <x v="7"/>
  </r>
  <r>
    <n v="86"/>
    <x v="86"/>
    <x v="86"/>
    <n v="7400"/>
    <n v="12405"/>
    <n v="1.6763513513513513"/>
    <x v="1"/>
    <x v="84"/>
    <x v="86"/>
    <x v="1"/>
    <x v="1"/>
    <n v="1430715600"/>
    <n v="1431838800"/>
    <x v="1"/>
    <x v="0"/>
    <x v="3"/>
    <x v="3"/>
    <x v="3"/>
  </r>
  <r>
    <n v="87"/>
    <x v="87"/>
    <x v="87"/>
    <n v="198500"/>
    <n v="123040"/>
    <n v="0.6198488664987406"/>
    <x v="0"/>
    <x v="85"/>
    <x v="87"/>
    <x v="2"/>
    <x v="2"/>
    <n v="1299564000"/>
    <n v="1300510800"/>
    <x v="0"/>
    <x v="1"/>
    <x v="1"/>
    <x v="1"/>
    <x v="1"/>
  </r>
  <r>
    <n v="88"/>
    <x v="88"/>
    <x v="88"/>
    <n v="4800"/>
    <n v="12516"/>
    <n v="2.6074999999999999"/>
    <x v="1"/>
    <x v="86"/>
    <x v="88"/>
    <x v="1"/>
    <x v="1"/>
    <n v="1429160400"/>
    <n v="1431061200"/>
    <x v="0"/>
    <x v="0"/>
    <x v="18"/>
    <x v="5"/>
    <x v="18"/>
  </r>
  <r>
    <n v="89"/>
    <x v="89"/>
    <x v="89"/>
    <n v="3400"/>
    <n v="8588"/>
    <n v="2.5258823529411765"/>
    <x v="1"/>
    <x v="87"/>
    <x v="89"/>
    <x v="1"/>
    <x v="1"/>
    <n v="1271307600"/>
    <n v="1271480400"/>
    <x v="0"/>
    <x v="0"/>
    <x v="3"/>
    <x v="3"/>
    <x v="3"/>
  </r>
  <r>
    <n v="90"/>
    <x v="90"/>
    <x v="90"/>
    <n v="7800"/>
    <n v="6132"/>
    <n v="0.7861538461538462"/>
    <x v="0"/>
    <x v="88"/>
    <x v="90"/>
    <x v="1"/>
    <x v="1"/>
    <n v="1456380000"/>
    <n v="1456380000"/>
    <x v="0"/>
    <x v="1"/>
    <x v="3"/>
    <x v="3"/>
    <x v="3"/>
  </r>
  <r>
    <n v="91"/>
    <x v="91"/>
    <x v="91"/>
    <n v="154300"/>
    <n v="74688"/>
    <n v="0.48404406999351912"/>
    <x v="0"/>
    <x v="89"/>
    <x v="91"/>
    <x v="6"/>
    <x v="6"/>
    <n v="1470459600"/>
    <n v="1472878800"/>
    <x v="0"/>
    <x v="0"/>
    <x v="18"/>
    <x v="5"/>
    <x v="18"/>
  </r>
  <r>
    <n v="92"/>
    <x v="92"/>
    <x v="92"/>
    <n v="20000"/>
    <n v="51775"/>
    <n v="2.5887500000000001"/>
    <x v="1"/>
    <x v="90"/>
    <x v="92"/>
    <x v="5"/>
    <x v="5"/>
    <n v="1277269200"/>
    <n v="1277355600"/>
    <x v="0"/>
    <x v="1"/>
    <x v="11"/>
    <x v="6"/>
    <x v="11"/>
  </r>
  <r>
    <n v="93"/>
    <x v="93"/>
    <x v="93"/>
    <n v="108800"/>
    <n v="65877"/>
    <n v="0.60548713235294116"/>
    <x v="3"/>
    <x v="91"/>
    <x v="93"/>
    <x v="1"/>
    <x v="1"/>
    <n v="1350709200"/>
    <n v="1351054800"/>
    <x v="0"/>
    <x v="1"/>
    <x v="3"/>
    <x v="3"/>
    <x v="3"/>
  </r>
  <r>
    <n v="94"/>
    <x v="94"/>
    <x v="94"/>
    <n v="2900"/>
    <n v="8807"/>
    <n v="3.036896551724138"/>
    <x v="1"/>
    <x v="80"/>
    <x v="94"/>
    <x v="4"/>
    <x v="4"/>
    <n v="1554613200"/>
    <n v="1555563600"/>
    <x v="0"/>
    <x v="0"/>
    <x v="2"/>
    <x v="2"/>
    <x v="2"/>
  </r>
  <r>
    <n v="95"/>
    <x v="95"/>
    <x v="95"/>
    <n v="900"/>
    <n v="1017"/>
    <n v="1.1299999999999999"/>
    <x v="1"/>
    <x v="11"/>
    <x v="95"/>
    <x v="1"/>
    <x v="1"/>
    <n v="1571029200"/>
    <n v="1571634000"/>
    <x v="0"/>
    <x v="0"/>
    <x v="4"/>
    <x v="4"/>
    <x v="4"/>
  </r>
  <r>
    <n v="96"/>
    <x v="96"/>
    <x v="96"/>
    <n v="69700"/>
    <n v="151513"/>
    <n v="2.1737876614060259"/>
    <x v="1"/>
    <x v="92"/>
    <x v="96"/>
    <x v="1"/>
    <x v="1"/>
    <n v="1299736800"/>
    <n v="1300856400"/>
    <x v="0"/>
    <x v="0"/>
    <x v="3"/>
    <x v="3"/>
    <x v="3"/>
  </r>
  <r>
    <n v="97"/>
    <x v="97"/>
    <x v="97"/>
    <n v="1300"/>
    <n v="12047"/>
    <n v="9.2669230769230762"/>
    <x v="1"/>
    <x v="86"/>
    <x v="97"/>
    <x v="1"/>
    <x v="1"/>
    <n v="1435208400"/>
    <n v="1439874000"/>
    <x v="0"/>
    <x v="0"/>
    <x v="0"/>
    <x v="0"/>
    <x v="0"/>
  </r>
  <r>
    <n v="98"/>
    <x v="98"/>
    <x v="98"/>
    <n v="97800"/>
    <n v="32951"/>
    <n v="0.33692229038854804"/>
    <x v="0"/>
    <x v="93"/>
    <x v="98"/>
    <x v="2"/>
    <x v="2"/>
    <n v="1437973200"/>
    <n v="1438318800"/>
    <x v="0"/>
    <x v="0"/>
    <x v="11"/>
    <x v="6"/>
    <x v="11"/>
  </r>
  <r>
    <n v="99"/>
    <x v="99"/>
    <x v="99"/>
    <n v="7600"/>
    <n v="14951"/>
    <n v="1.9672368421052631"/>
    <x v="1"/>
    <x v="55"/>
    <x v="99"/>
    <x v="1"/>
    <x v="1"/>
    <n v="1416895200"/>
    <n v="1419400800"/>
    <x v="0"/>
    <x v="0"/>
    <x v="3"/>
    <x v="3"/>
    <x v="3"/>
  </r>
  <r>
    <n v="100"/>
    <x v="100"/>
    <x v="100"/>
    <n v="100"/>
    <n v="1"/>
    <n v="0.01"/>
    <x v="0"/>
    <x v="49"/>
    <x v="100"/>
    <x v="1"/>
    <x v="1"/>
    <n v="1319000400"/>
    <n v="1320555600"/>
    <x v="0"/>
    <x v="0"/>
    <x v="3"/>
    <x v="3"/>
    <x v="3"/>
  </r>
  <r>
    <n v="101"/>
    <x v="101"/>
    <x v="101"/>
    <n v="900"/>
    <n v="9193"/>
    <n v="10.214444444444444"/>
    <x v="1"/>
    <x v="55"/>
    <x v="101"/>
    <x v="1"/>
    <x v="1"/>
    <n v="1424498400"/>
    <n v="1425103200"/>
    <x v="0"/>
    <x v="1"/>
    <x v="5"/>
    <x v="1"/>
    <x v="5"/>
  </r>
  <r>
    <n v="102"/>
    <x v="102"/>
    <x v="102"/>
    <n v="3700"/>
    <n v="10422"/>
    <n v="2.8167567567567566"/>
    <x v="1"/>
    <x v="94"/>
    <x v="102"/>
    <x v="1"/>
    <x v="1"/>
    <n v="1526274000"/>
    <n v="1526878800"/>
    <x v="0"/>
    <x v="1"/>
    <x v="8"/>
    <x v="2"/>
    <x v="8"/>
  </r>
  <r>
    <n v="103"/>
    <x v="103"/>
    <x v="103"/>
    <n v="10000"/>
    <n v="2461"/>
    <n v="0.24610000000000001"/>
    <x v="0"/>
    <x v="95"/>
    <x v="103"/>
    <x v="6"/>
    <x v="6"/>
    <n v="1287896400"/>
    <n v="1288674000"/>
    <x v="0"/>
    <x v="0"/>
    <x v="5"/>
    <x v="1"/>
    <x v="5"/>
  </r>
  <r>
    <n v="104"/>
    <x v="104"/>
    <x v="104"/>
    <n v="119200"/>
    <n v="170623"/>
    <n v="1.4314010067114094"/>
    <x v="1"/>
    <x v="96"/>
    <x v="104"/>
    <x v="1"/>
    <x v="1"/>
    <n v="1495515600"/>
    <n v="1495602000"/>
    <x v="0"/>
    <x v="0"/>
    <x v="7"/>
    <x v="1"/>
    <x v="7"/>
  </r>
  <r>
    <n v="105"/>
    <x v="105"/>
    <x v="105"/>
    <n v="6800"/>
    <n v="9829"/>
    <n v="1.4454411764705883"/>
    <x v="1"/>
    <x v="97"/>
    <x v="105"/>
    <x v="1"/>
    <x v="1"/>
    <n v="1364878800"/>
    <n v="1366434000"/>
    <x v="0"/>
    <x v="0"/>
    <x v="2"/>
    <x v="2"/>
    <x v="2"/>
  </r>
  <r>
    <n v="106"/>
    <x v="106"/>
    <x v="106"/>
    <n v="3900"/>
    <n v="14006"/>
    <n v="3.5912820512820511"/>
    <x v="1"/>
    <x v="98"/>
    <x v="106"/>
    <x v="1"/>
    <x v="1"/>
    <n v="1567918800"/>
    <n v="1568350800"/>
    <x v="0"/>
    <x v="0"/>
    <x v="3"/>
    <x v="3"/>
    <x v="3"/>
  </r>
  <r>
    <n v="107"/>
    <x v="107"/>
    <x v="107"/>
    <n v="3500"/>
    <n v="6527"/>
    <n v="1.8648571428571428"/>
    <x v="1"/>
    <x v="99"/>
    <x v="107"/>
    <x v="1"/>
    <x v="1"/>
    <n v="1524459600"/>
    <n v="1525928400"/>
    <x v="0"/>
    <x v="1"/>
    <x v="3"/>
    <x v="3"/>
    <x v="3"/>
  </r>
  <r>
    <n v="108"/>
    <x v="108"/>
    <x v="108"/>
    <n v="1500"/>
    <n v="8929"/>
    <n v="5.9526666666666666"/>
    <x v="1"/>
    <x v="100"/>
    <x v="108"/>
    <x v="1"/>
    <x v="1"/>
    <n v="1333688400"/>
    <n v="1336885200"/>
    <x v="0"/>
    <x v="0"/>
    <x v="4"/>
    <x v="4"/>
    <x v="4"/>
  </r>
  <r>
    <n v="109"/>
    <x v="109"/>
    <x v="109"/>
    <n v="5200"/>
    <n v="3079"/>
    <n v="0.5921153846153846"/>
    <x v="0"/>
    <x v="101"/>
    <x v="109"/>
    <x v="1"/>
    <x v="1"/>
    <n v="1389506400"/>
    <n v="1389679200"/>
    <x v="0"/>
    <x v="0"/>
    <x v="19"/>
    <x v="4"/>
    <x v="19"/>
  </r>
  <r>
    <n v="110"/>
    <x v="110"/>
    <x v="110"/>
    <n v="142400"/>
    <n v="21307"/>
    <n v="0.14962780898876404"/>
    <x v="0"/>
    <x v="102"/>
    <x v="110"/>
    <x v="1"/>
    <x v="1"/>
    <n v="1536642000"/>
    <n v="1538283600"/>
    <x v="0"/>
    <x v="0"/>
    <x v="0"/>
    <x v="0"/>
    <x v="0"/>
  </r>
  <r>
    <n v="111"/>
    <x v="111"/>
    <x v="111"/>
    <n v="61400"/>
    <n v="73653"/>
    <n v="1.1995602605863191"/>
    <x v="1"/>
    <x v="103"/>
    <x v="111"/>
    <x v="1"/>
    <x v="1"/>
    <n v="1348290000"/>
    <n v="1348808400"/>
    <x v="0"/>
    <x v="0"/>
    <x v="15"/>
    <x v="5"/>
    <x v="15"/>
  </r>
  <r>
    <n v="112"/>
    <x v="112"/>
    <x v="112"/>
    <n v="4700"/>
    <n v="12635"/>
    <n v="2.6882978723404256"/>
    <x v="1"/>
    <x v="104"/>
    <x v="112"/>
    <x v="2"/>
    <x v="2"/>
    <n v="1408856400"/>
    <n v="1410152400"/>
    <x v="0"/>
    <x v="0"/>
    <x v="2"/>
    <x v="2"/>
    <x v="2"/>
  </r>
  <r>
    <n v="113"/>
    <x v="113"/>
    <x v="113"/>
    <n v="3300"/>
    <n v="12437"/>
    <n v="3.7687878787878786"/>
    <x v="1"/>
    <x v="54"/>
    <x v="113"/>
    <x v="1"/>
    <x v="1"/>
    <n v="1505192400"/>
    <n v="1505797200"/>
    <x v="0"/>
    <x v="0"/>
    <x v="0"/>
    <x v="0"/>
    <x v="0"/>
  </r>
  <r>
    <n v="114"/>
    <x v="114"/>
    <x v="114"/>
    <n v="1900"/>
    <n v="13816"/>
    <n v="7.2715789473684209"/>
    <x v="1"/>
    <x v="105"/>
    <x v="114"/>
    <x v="1"/>
    <x v="1"/>
    <n v="1554786000"/>
    <n v="1554872400"/>
    <x v="0"/>
    <x v="1"/>
    <x v="8"/>
    <x v="2"/>
    <x v="8"/>
  </r>
  <r>
    <n v="115"/>
    <x v="115"/>
    <x v="115"/>
    <n v="166700"/>
    <n v="145382"/>
    <n v="0.87211757648470301"/>
    <x v="0"/>
    <x v="106"/>
    <x v="115"/>
    <x v="6"/>
    <x v="6"/>
    <n v="1510898400"/>
    <n v="1513922400"/>
    <x v="0"/>
    <x v="0"/>
    <x v="13"/>
    <x v="5"/>
    <x v="13"/>
  </r>
  <r>
    <n v="116"/>
    <x v="116"/>
    <x v="116"/>
    <n v="7200"/>
    <n v="6336"/>
    <n v="0.88"/>
    <x v="0"/>
    <x v="107"/>
    <x v="116"/>
    <x v="1"/>
    <x v="1"/>
    <n v="1442552400"/>
    <n v="1442638800"/>
    <x v="0"/>
    <x v="0"/>
    <x v="3"/>
    <x v="3"/>
    <x v="3"/>
  </r>
  <r>
    <n v="117"/>
    <x v="117"/>
    <x v="117"/>
    <n v="4900"/>
    <n v="8523"/>
    <n v="1.7393877551020409"/>
    <x v="1"/>
    <x v="108"/>
    <x v="117"/>
    <x v="1"/>
    <x v="1"/>
    <n v="1316667600"/>
    <n v="1317186000"/>
    <x v="0"/>
    <x v="0"/>
    <x v="19"/>
    <x v="4"/>
    <x v="19"/>
  </r>
  <r>
    <n v="118"/>
    <x v="118"/>
    <x v="118"/>
    <n v="5400"/>
    <n v="6351"/>
    <n v="1.1761111111111111"/>
    <x v="1"/>
    <x v="109"/>
    <x v="118"/>
    <x v="1"/>
    <x v="1"/>
    <n v="1390716000"/>
    <n v="1391234400"/>
    <x v="0"/>
    <x v="0"/>
    <x v="14"/>
    <x v="7"/>
    <x v="14"/>
  </r>
  <r>
    <n v="119"/>
    <x v="119"/>
    <x v="119"/>
    <n v="5000"/>
    <n v="10748"/>
    <n v="2.1496"/>
    <x v="1"/>
    <x v="110"/>
    <x v="119"/>
    <x v="1"/>
    <x v="1"/>
    <n v="1402894800"/>
    <n v="1404363600"/>
    <x v="0"/>
    <x v="1"/>
    <x v="4"/>
    <x v="4"/>
    <x v="4"/>
  </r>
  <r>
    <n v="120"/>
    <x v="120"/>
    <x v="120"/>
    <n v="75100"/>
    <n v="112272"/>
    <n v="1.4949667110519307"/>
    <x v="1"/>
    <x v="111"/>
    <x v="120"/>
    <x v="1"/>
    <x v="1"/>
    <n v="1429246800"/>
    <n v="1429592400"/>
    <x v="0"/>
    <x v="1"/>
    <x v="20"/>
    <x v="6"/>
    <x v="20"/>
  </r>
  <r>
    <n v="121"/>
    <x v="121"/>
    <x v="121"/>
    <n v="45300"/>
    <n v="99361"/>
    <n v="2.1933995584988963"/>
    <x v="1"/>
    <x v="112"/>
    <x v="121"/>
    <x v="1"/>
    <x v="1"/>
    <n v="1412485200"/>
    <n v="1413608400"/>
    <x v="0"/>
    <x v="0"/>
    <x v="11"/>
    <x v="6"/>
    <x v="11"/>
  </r>
  <r>
    <n v="122"/>
    <x v="122"/>
    <x v="122"/>
    <n v="136800"/>
    <n v="88055"/>
    <n v="0.64367690058479532"/>
    <x v="0"/>
    <x v="113"/>
    <x v="122"/>
    <x v="1"/>
    <x v="1"/>
    <n v="1417068000"/>
    <n v="1419400800"/>
    <x v="0"/>
    <x v="0"/>
    <x v="13"/>
    <x v="5"/>
    <x v="13"/>
  </r>
  <r>
    <n v="123"/>
    <x v="123"/>
    <x v="123"/>
    <n v="177700"/>
    <n v="33092"/>
    <n v="0.18622397298818233"/>
    <x v="0"/>
    <x v="114"/>
    <x v="123"/>
    <x v="0"/>
    <x v="0"/>
    <n v="1448344800"/>
    <n v="1448604000"/>
    <x v="1"/>
    <x v="0"/>
    <x v="3"/>
    <x v="3"/>
    <x v="3"/>
  </r>
  <r>
    <n v="124"/>
    <x v="124"/>
    <x v="124"/>
    <n v="2600"/>
    <n v="9562"/>
    <n v="3.6776923076923076"/>
    <x v="1"/>
    <x v="115"/>
    <x v="124"/>
    <x v="6"/>
    <x v="6"/>
    <n v="1557723600"/>
    <n v="1562302800"/>
    <x v="0"/>
    <x v="0"/>
    <x v="14"/>
    <x v="7"/>
    <x v="14"/>
  </r>
  <r>
    <n v="125"/>
    <x v="125"/>
    <x v="125"/>
    <n v="5300"/>
    <n v="8475"/>
    <n v="1.5990566037735849"/>
    <x v="1"/>
    <x v="80"/>
    <x v="125"/>
    <x v="1"/>
    <x v="1"/>
    <n v="1537333200"/>
    <n v="1537678800"/>
    <x v="0"/>
    <x v="0"/>
    <x v="3"/>
    <x v="3"/>
    <x v="3"/>
  </r>
  <r>
    <n v="126"/>
    <x v="126"/>
    <x v="126"/>
    <n v="180200"/>
    <n v="69617"/>
    <n v="0.38633185349611543"/>
    <x v="0"/>
    <x v="116"/>
    <x v="126"/>
    <x v="1"/>
    <x v="1"/>
    <n v="1471150800"/>
    <n v="1473570000"/>
    <x v="0"/>
    <x v="1"/>
    <x v="3"/>
    <x v="3"/>
    <x v="3"/>
  </r>
  <r>
    <n v="127"/>
    <x v="127"/>
    <x v="127"/>
    <n v="103200"/>
    <n v="53067"/>
    <n v="0.51421511627906979"/>
    <x v="0"/>
    <x v="117"/>
    <x v="127"/>
    <x v="0"/>
    <x v="0"/>
    <n v="1273640400"/>
    <n v="1273899600"/>
    <x v="0"/>
    <x v="0"/>
    <x v="3"/>
    <x v="3"/>
    <x v="3"/>
  </r>
  <r>
    <n v="128"/>
    <x v="128"/>
    <x v="128"/>
    <n v="70600"/>
    <n v="42596"/>
    <n v="0.60334277620396604"/>
    <x v="3"/>
    <x v="118"/>
    <x v="128"/>
    <x v="1"/>
    <x v="1"/>
    <n v="1282885200"/>
    <n v="1284008400"/>
    <x v="0"/>
    <x v="0"/>
    <x v="1"/>
    <x v="1"/>
    <x v="1"/>
  </r>
  <r>
    <n v="129"/>
    <x v="129"/>
    <x v="129"/>
    <n v="148500"/>
    <n v="4756"/>
    <n v="3.2026936026936029E-2"/>
    <x v="3"/>
    <x v="12"/>
    <x v="129"/>
    <x v="2"/>
    <x v="2"/>
    <n v="1422943200"/>
    <n v="1425103200"/>
    <x v="0"/>
    <x v="0"/>
    <x v="0"/>
    <x v="0"/>
    <x v="0"/>
  </r>
  <r>
    <n v="130"/>
    <x v="130"/>
    <x v="130"/>
    <n v="9600"/>
    <n v="14925"/>
    <n v="1.5546875"/>
    <x v="1"/>
    <x v="119"/>
    <x v="130"/>
    <x v="3"/>
    <x v="3"/>
    <n v="1319605200"/>
    <n v="1320991200"/>
    <x v="0"/>
    <x v="0"/>
    <x v="6"/>
    <x v="4"/>
    <x v="6"/>
  </r>
  <r>
    <n v="131"/>
    <x v="131"/>
    <x v="131"/>
    <n v="164700"/>
    <n v="166116"/>
    <n v="1.0085974499089254"/>
    <x v="1"/>
    <x v="120"/>
    <x v="131"/>
    <x v="4"/>
    <x v="4"/>
    <n v="1385704800"/>
    <n v="1386828000"/>
    <x v="0"/>
    <x v="0"/>
    <x v="2"/>
    <x v="2"/>
    <x v="2"/>
  </r>
  <r>
    <n v="132"/>
    <x v="132"/>
    <x v="132"/>
    <n v="3300"/>
    <n v="3834"/>
    <n v="1.1618181818181819"/>
    <x v="1"/>
    <x v="121"/>
    <x v="132"/>
    <x v="1"/>
    <x v="1"/>
    <n v="1515736800"/>
    <n v="1517119200"/>
    <x v="0"/>
    <x v="1"/>
    <x v="3"/>
    <x v="3"/>
    <x v="3"/>
  </r>
  <r>
    <n v="133"/>
    <x v="133"/>
    <x v="133"/>
    <n v="4500"/>
    <n v="13985"/>
    <n v="3.1077777777777778"/>
    <x v="1"/>
    <x v="122"/>
    <x v="133"/>
    <x v="1"/>
    <x v="1"/>
    <n v="1313125200"/>
    <n v="1315026000"/>
    <x v="0"/>
    <x v="0"/>
    <x v="21"/>
    <x v="1"/>
    <x v="21"/>
  </r>
  <r>
    <n v="134"/>
    <x v="134"/>
    <x v="134"/>
    <n v="99500"/>
    <n v="89288"/>
    <n v="0.89736683417085428"/>
    <x v="0"/>
    <x v="123"/>
    <x v="134"/>
    <x v="5"/>
    <x v="5"/>
    <n v="1308459600"/>
    <n v="1312693200"/>
    <x v="0"/>
    <x v="1"/>
    <x v="4"/>
    <x v="4"/>
    <x v="4"/>
  </r>
  <r>
    <n v="135"/>
    <x v="135"/>
    <x v="135"/>
    <n v="7700"/>
    <n v="5488"/>
    <n v="0.71272727272727276"/>
    <x v="0"/>
    <x v="124"/>
    <x v="135"/>
    <x v="1"/>
    <x v="1"/>
    <n v="1362636000"/>
    <n v="1363064400"/>
    <x v="0"/>
    <x v="1"/>
    <x v="3"/>
    <x v="3"/>
    <x v="3"/>
  </r>
  <r>
    <n v="136"/>
    <x v="136"/>
    <x v="136"/>
    <n v="82800"/>
    <n v="2721"/>
    <n v="3.2862318840579711E-2"/>
    <x v="3"/>
    <x v="125"/>
    <x v="136"/>
    <x v="1"/>
    <x v="1"/>
    <n v="1402117200"/>
    <n v="1403154000"/>
    <x v="0"/>
    <x v="1"/>
    <x v="6"/>
    <x v="4"/>
    <x v="6"/>
  </r>
  <r>
    <n v="137"/>
    <x v="137"/>
    <x v="137"/>
    <n v="1800"/>
    <n v="4712"/>
    <n v="2.617777777777778"/>
    <x v="1"/>
    <x v="126"/>
    <x v="137"/>
    <x v="1"/>
    <x v="1"/>
    <n v="1286341200"/>
    <n v="1286859600"/>
    <x v="0"/>
    <x v="0"/>
    <x v="9"/>
    <x v="5"/>
    <x v="9"/>
  </r>
  <r>
    <n v="138"/>
    <x v="138"/>
    <x v="138"/>
    <n v="9600"/>
    <n v="9216"/>
    <n v="0.96"/>
    <x v="0"/>
    <x v="127"/>
    <x v="138"/>
    <x v="1"/>
    <x v="1"/>
    <n v="1348808400"/>
    <n v="1349326800"/>
    <x v="0"/>
    <x v="0"/>
    <x v="20"/>
    <x v="6"/>
    <x v="20"/>
  </r>
  <r>
    <n v="139"/>
    <x v="139"/>
    <x v="139"/>
    <n v="92100"/>
    <n v="19246"/>
    <n v="0.20896851248642778"/>
    <x v="0"/>
    <x v="128"/>
    <x v="139"/>
    <x v="1"/>
    <x v="1"/>
    <n v="1429592400"/>
    <n v="1430974800"/>
    <x v="0"/>
    <x v="1"/>
    <x v="8"/>
    <x v="2"/>
    <x v="8"/>
  </r>
  <r>
    <n v="140"/>
    <x v="140"/>
    <x v="140"/>
    <n v="5500"/>
    <n v="12274"/>
    <n v="2.2316363636363636"/>
    <x v="1"/>
    <x v="129"/>
    <x v="140"/>
    <x v="1"/>
    <x v="1"/>
    <n v="1519538400"/>
    <n v="1519970400"/>
    <x v="0"/>
    <x v="0"/>
    <x v="4"/>
    <x v="4"/>
    <x v="4"/>
  </r>
  <r>
    <n v="141"/>
    <x v="141"/>
    <x v="141"/>
    <n v="64300"/>
    <n v="65323"/>
    <n v="1.0159097978227061"/>
    <x v="1"/>
    <x v="130"/>
    <x v="141"/>
    <x v="1"/>
    <x v="1"/>
    <n v="1434085200"/>
    <n v="1434603600"/>
    <x v="0"/>
    <x v="0"/>
    <x v="2"/>
    <x v="2"/>
    <x v="2"/>
  </r>
  <r>
    <n v="142"/>
    <x v="142"/>
    <x v="142"/>
    <n v="5000"/>
    <n v="11502"/>
    <n v="2.3003999999999998"/>
    <x v="1"/>
    <x v="124"/>
    <x v="142"/>
    <x v="1"/>
    <x v="1"/>
    <n v="1333688400"/>
    <n v="1337230800"/>
    <x v="0"/>
    <x v="0"/>
    <x v="2"/>
    <x v="2"/>
    <x v="2"/>
  </r>
  <r>
    <n v="143"/>
    <x v="143"/>
    <x v="143"/>
    <n v="5400"/>
    <n v="7322"/>
    <n v="1.355925925925926"/>
    <x v="1"/>
    <x v="131"/>
    <x v="143"/>
    <x v="1"/>
    <x v="1"/>
    <n v="1277701200"/>
    <n v="1279429200"/>
    <x v="0"/>
    <x v="0"/>
    <x v="7"/>
    <x v="1"/>
    <x v="7"/>
  </r>
  <r>
    <n v="144"/>
    <x v="144"/>
    <x v="144"/>
    <n v="9000"/>
    <n v="11619"/>
    <n v="1.2909999999999999"/>
    <x v="1"/>
    <x v="18"/>
    <x v="144"/>
    <x v="1"/>
    <x v="1"/>
    <n v="1560747600"/>
    <n v="1561438800"/>
    <x v="0"/>
    <x v="0"/>
    <x v="3"/>
    <x v="3"/>
    <x v="3"/>
  </r>
  <r>
    <n v="145"/>
    <x v="145"/>
    <x v="145"/>
    <n v="25000"/>
    <n v="59128"/>
    <n v="2.3651200000000001"/>
    <x v="1"/>
    <x v="132"/>
    <x v="145"/>
    <x v="5"/>
    <x v="5"/>
    <n v="1410066000"/>
    <n v="1410498000"/>
    <x v="0"/>
    <x v="0"/>
    <x v="8"/>
    <x v="2"/>
    <x v="8"/>
  </r>
  <r>
    <n v="146"/>
    <x v="146"/>
    <x v="146"/>
    <n v="8800"/>
    <n v="1518"/>
    <n v="0.17249999999999999"/>
    <x v="3"/>
    <x v="133"/>
    <x v="146"/>
    <x v="1"/>
    <x v="1"/>
    <n v="1320732000"/>
    <n v="1322460000"/>
    <x v="0"/>
    <x v="0"/>
    <x v="3"/>
    <x v="3"/>
    <x v="3"/>
  </r>
  <r>
    <n v="147"/>
    <x v="147"/>
    <x v="147"/>
    <n v="8300"/>
    <n v="9337"/>
    <n v="1.1249397590361445"/>
    <x v="1"/>
    <x v="134"/>
    <x v="147"/>
    <x v="1"/>
    <x v="1"/>
    <n v="1465794000"/>
    <n v="1466312400"/>
    <x v="0"/>
    <x v="1"/>
    <x v="3"/>
    <x v="3"/>
    <x v="3"/>
  </r>
  <r>
    <n v="148"/>
    <x v="148"/>
    <x v="148"/>
    <n v="9300"/>
    <n v="11255"/>
    <n v="1.2102150537634409"/>
    <x v="1"/>
    <x v="37"/>
    <x v="148"/>
    <x v="1"/>
    <x v="1"/>
    <n v="1500958800"/>
    <n v="1501736400"/>
    <x v="0"/>
    <x v="0"/>
    <x v="8"/>
    <x v="2"/>
    <x v="8"/>
  </r>
  <r>
    <n v="149"/>
    <x v="149"/>
    <x v="149"/>
    <n v="6200"/>
    <n v="13632"/>
    <n v="2.1987096774193549"/>
    <x v="1"/>
    <x v="135"/>
    <x v="149"/>
    <x v="1"/>
    <x v="1"/>
    <n v="1357020000"/>
    <n v="1361512800"/>
    <x v="0"/>
    <x v="0"/>
    <x v="7"/>
    <x v="1"/>
    <x v="7"/>
  </r>
  <r>
    <n v="150"/>
    <x v="150"/>
    <x v="150"/>
    <n v="100"/>
    <n v="1"/>
    <n v="0.01"/>
    <x v="0"/>
    <x v="49"/>
    <x v="100"/>
    <x v="1"/>
    <x v="1"/>
    <n v="1544940000"/>
    <n v="1545026400"/>
    <x v="0"/>
    <x v="0"/>
    <x v="1"/>
    <x v="1"/>
    <x v="1"/>
  </r>
  <r>
    <n v="151"/>
    <x v="151"/>
    <x v="151"/>
    <n v="137200"/>
    <n v="88037"/>
    <n v="0.64166909620991253"/>
    <x v="0"/>
    <x v="50"/>
    <x v="150"/>
    <x v="1"/>
    <x v="1"/>
    <n v="1402290000"/>
    <n v="1406696400"/>
    <x v="0"/>
    <x v="0"/>
    <x v="5"/>
    <x v="1"/>
    <x v="5"/>
  </r>
  <r>
    <n v="152"/>
    <x v="152"/>
    <x v="152"/>
    <n v="41500"/>
    <n v="175573"/>
    <n v="4.2306746987951804"/>
    <x v="1"/>
    <x v="136"/>
    <x v="151"/>
    <x v="1"/>
    <x v="1"/>
    <n v="1487311200"/>
    <n v="1487916000"/>
    <x v="0"/>
    <x v="0"/>
    <x v="7"/>
    <x v="1"/>
    <x v="7"/>
  </r>
  <r>
    <n v="153"/>
    <x v="153"/>
    <x v="153"/>
    <n v="189400"/>
    <n v="176112"/>
    <n v="0.92984160506863778"/>
    <x v="0"/>
    <x v="137"/>
    <x v="152"/>
    <x v="1"/>
    <x v="1"/>
    <n v="1350622800"/>
    <n v="1351141200"/>
    <x v="0"/>
    <x v="0"/>
    <x v="3"/>
    <x v="3"/>
    <x v="3"/>
  </r>
  <r>
    <n v="154"/>
    <x v="154"/>
    <x v="154"/>
    <n v="171300"/>
    <n v="100650"/>
    <n v="0.58756567425569173"/>
    <x v="0"/>
    <x v="138"/>
    <x v="153"/>
    <x v="1"/>
    <x v="1"/>
    <n v="1463029200"/>
    <n v="1465016400"/>
    <x v="0"/>
    <x v="1"/>
    <x v="7"/>
    <x v="1"/>
    <x v="7"/>
  </r>
  <r>
    <n v="155"/>
    <x v="155"/>
    <x v="155"/>
    <n v="139500"/>
    <n v="90706"/>
    <n v="0.65022222222222226"/>
    <x v="0"/>
    <x v="139"/>
    <x v="154"/>
    <x v="1"/>
    <x v="1"/>
    <n v="1269493200"/>
    <n v="1270789200"/>
    <x v="0"/>
    <x v="0"/>
    <x v="3"/>
    <x v="3"/>
    <x v="3"/>
  </r>
  <r>
    <n v="156"/>
    <x v="156"/>
    <x v="156"/>
    <n v="36400"/>
    <n v="26914"/>
    <n v="0.73939560439560437"/>
    <x v="3"/>
    <x v="140"/>
    <x v="155"/>
    <x v="2"/>
    <x v="2"/>
    <n v="1570251600"/>
    <n v="1572325200"/>
    <x v="0"/>
    <x v="0"/>
    <x v="1"/>
    <x v="1"/>
    <x v="1"/>
  </r>
  <r>
    <n v="157"/>
    <x v="157"/>
    <x v="157"/>
    <n v="4200"/>
    <n v="2212"/>
    <n v="0.52666666666666662"/>
    <x v="0"/>
    <x v="141"/>
    <x v="156"/>
    <x v="2"/>
    <x v="2"/>
    <n v="1388383200"/>
    <n v="1389420000"/>
    <x v="0"/>
    <x v="0"/>
    <x v="14"/>
    <x v="7"/>
    <x v="14"/>
  </r>
  <r>
    <n v="158"/>
    <x v="158"/>
    <x v="158"/>
    <n v="2100"/>
    <n v="4640"/>
    <n v="2.2095238095238097"/>
    <x v="1"/>
    <x v="142"/>
    <x v="157"/>
    <x v="1"/>
    <x v="1"/>
    <n v="1449554400"/>
    <n v="1449640800"/>
    <x v="0"/>
    <x v="0"/>
    <x v="1"/>
    <x v="1"/>
    <x v="1"/>
  </r>
  <r>
    <n v="159"/>
    <x v="159"/>
    <x v="159"/>
    <n v="191200"/>
    <n v="191222"/>
    <n v="1.0001150627615063"/>
    <x v="1"/>
    <x v="143"/>
    <x v="158"/>
    <x v="1"/>
    <x v="1"/>
    <n v="1553662800"/>
    <n v="1555218000"/>
    <x v="0"/>
    <x v="1"/>
    <x v="3"/>
    <x v="3"/>
    <x v="3"/>
  </r>
  <r>
    <n v="160"/>
    <x v="160"/>
    <x v="160"/>
    <n v="8000"/>
    <n v="12985"/>
    <n v="1.6231249999999999"/>
    <x v="1"/>
    <x v="55"/>
    <x v="159"/>
    <x v="1"/>
    <x v="1"/>
    <n v="1556341200"/>
    <n v="1557723600"/>
    <x v="0"/>
    <x v="0"/>
    <x v="8"/>
    <x v="2"/>
    <x v="8"/>
  </r>
  <r>
    <n v="161"/>
    <x v="161"/>
    <x v="161"/>
    <n v="5500"/>
    <n v="4300"/>
    <n v="0.78181818181818186"/>
    <x v="0"/>
    <x v="51"/>
    <x v="160"/>
    <x v="1"/>
    <x v="1"/>
    <n v="1442984400"/>
    <n v="1443502800"/>
    <x v="0"/>
    <x v="1"/>
    <x v="2"/>
    <x v="2"/>
    <x v="2"/>
  </r>
  <r>
    <n v="162"/>
    <x v="162"/>
    <x v="162"/>
    <n v="6100"/>
    <n v="9134"/>
    <n v="1.4973770491803278"/>
    <x v="1"/>
    <x v="144"/>
    <x v="161"/>
    <x v="5"/>
    <x v="5"/>
    <n v="1544248800"/>
    <n v="1546840800"/>
    <x v="0"/>
    <x v="0"/>
    <x v="1"/>
    <x v="1"/>
    <x v="1"/>
  </r>
  <r>
    <n v="163"/>
    <x v="163"/>
    <x v="163"/>
    <n v="3500"/>
    <n v="8864"/>
    <n v="2.5325714285714285"/>
    <x v="1"/>
    <x v="67"/>
    <x v="162"/>
    <x v="1"/>
    <x v="1"/>
    <n v="1508475600"/>
    <n v="1512712800"/>
    <x v="0"/>
    <x v="1"/>
    <x v="14"/>
    <x v="7"/>
    <x v="14"/>
  </r>
  <r>
    <n v="164"/>
    <x v="164"/>
    <x v="164"/>
    <n v="150500"/>
    <n v="150755"/>
    <n v="1.0016943521594683"/>
    <x v="1"/>
    <x v="20"/>
    <x v="163"/>
    <x v="1"/>
    <x v="1"/>
    <n v="1507438800"/>
    <n v="1507525200"/>
    <x v="0"/>
    <x v="0"/>
    <x v="3"/>
    <x v="3"/>
    <x v="3"/>
  </r>
  <r>
    <n v="165"/>
    <x v="165"/>
    <x v="165"/>
    <n v="90400"/>
    <n v="110279"/>
    <n v="1.2199004424778761"/>
    <x v="1"/>
    <x v="145"/>
    <x v="164"/>
    <x v="1"/>
    <x v="1"/>
    <n v="1501563600"/>
    <n v="1504328400"/>
    <x v="0"/>
    <x v="0"/>
    <x v="2"/>
    <x v="2"/>
    <x v="2"/>
  </r>
  <r>
    <n v="166"/>
    <x v="166"/>
    <x v="166"/>
    <n v="9800"/>
    <n v="13439"/>
    <n v="1.3713265306122449"/>
    <x v="1"/>
    <x v="146"/>
    <x v="165"/>
    <x v="1"/>
    <x v="1"/>
    <n v="1292997600"/>
    <n v="1293343200"/>
    <x v="0"/>
    <x v="0"/>
    <x v="14"/>
    <x v="7"/>
    <x v="14"/>
  </r>
  <r>
    <n v="167"/>
    <x v="167"/>
    <x v="167"/>
    <n v="2600"/>
    <n v="10804"/>
    <n v="4.155384615384615"/>
    <x v="1"/>
    <x v="147"/>
    <x v="166"/>
    <x v="2"/>
    <x v="2"/>
    <n v="1370840400"/>
    <n v="1371704400"/>
    <x v="0"/>
    <x v="0"/>
    <x v="3"/>
    <x v="3"/>
    <x v="3"/>
  </r>
  <r>
    <n v="168"/>
    <x v="168"/>
    <x v="168"/>
    <n v="128100"/>
    <n v="40107"/>
    <n v="0.3130913348946136"/>
    <x v="0"/>
    <x v="148"/>
    <x v="167"/>
    <x v="3"/>
    <x v="3"/>
    <n v="1550815200"/>
    <n v="1552798800"/>
    <x v="0"/>
    <x v="1"/>
    <x v="7"/>
    <x v="1"/>
    <x v="7"/>
  </r>
  <r>
    <n v="169"/>
    <x v="169"/>
    <x v="169"/>
    <n v="23300"/>
    <n v="98811"/>
    <n v="4.240815450643777"/>
    <x v="1"/>
    <x v="149"/>
    <x v="168"/>
    <x v="1"/>
    <x v="1"/>
    <n v="1339909200"/>
    <n v="1342328400"/>
    <x v="0"/>
    <x v="1"/>
    <x v="12"/>
    <x v="4"/>
    <x v="12"/>
  </r>
  <r>
    <n v="170"/>
    <x v="170"/>
    <x v="170"/>
    <n v="188100"/>
    <n v="5528"/>
    <n v="2.9388623072833599E-2"/>
    <x v="0"/>
    <x v="109"/>
    <x v="169"/>
    <x v="1"/>
    <x v="1"/>
    <n v="1501736400"/>
    <n v="1502341200"/>
    <x v="0"/>
    <x v="0"/>
    <x v="7"/>
    <x v="1"/>
    <x v="7"/>
  </r>
  <r>
    <n v="171"/>
    <x v="171"/>
    <x v="171"/>
    <n v="4900"/>
    <n v="521"/>
    <n v="0.1063265306122449"/>
    <x v="0"/>
    <x v="62"/>
    <x v="170"/>
    <x v="1"/>
    <x v="1"/>
    <n v="1395291600"/>
    <n v="1397192400"/>
    <x v="0"/>
    <x v="0"/>
    <x v="18"/>
    <x v="5"/>
    <x v="18"/>
  </r>
  <r>
    <n v="172"/>
    <x v="172"/>
    <x v="172"/>
    <n v="800"/>
    <n v="663"/>
    <n v="0.82874999999999999"/>
    <x v="0"/>
    <x v="150"/>
    <x v="171"/>
    <x v="1"/>
    <x v="1"/>
    <n v="1405746000"/>
    <n v="1407042000"/>
    <x v="0"/>
    <x v="1"/>
    <x v="4"/>
    <x v="4"/>
    <x v="4"/>
  </r>
  <r>
    <n v="173"/>
    <x v="173"/>
    <x v="173"/>
    <n v="96700"/>
    <n v="157635"/>
    <n v="1.6301447776628748"/>
    <x v="1"/>
    <x v="151"/>
    <x v="172"/>
    <x v="1"/>
    <x v="1"/>
    <n v="1368853200"/>
    <n v="1369371600"/>
    <x v="0"/>
    <x v="0"/>
    <x v="3"/>
    <x v="3"/>
    <x v="3"/>
  </r>
  <r>
    <n v="174"/>
    <x v="174"/>
    <x v="174"/>
    <n v="600"/>
    <n v="5368"/>
    <n v="8.9466666666666672"/>
    <x v="1"/>
    <x v="44"/>
    <x v="173"/>
    <x v="1"/>
    <x v="1"/>
    <n v="1444021200"/>
    <n v="1444107600"/>
    <x v="0"/>
    <x v="1"/>
    <x v="8"/>
    <x v="2"/>
    <x v="8"/>
  </r>
  <r>
    <n v="175"/>
    <x v="175"/>
    <x v="175"/>
    <n v="181200"/>
    <n v="47459"/>
    <n v="0.26191501103752757"/>
    <x v="0"/>
    <x v="152"/>
    <x v="174"/>
    <x v="1"/>
    <x v="1"/>
    <n v="1472619600"/>
    <n v="1474261200"/>
    <x v="0"/>
    <x v="0"/>
    <x v="3"/>
    <x v="3"/>
    <x v="3"/>
  </r>
  <r>
    <n v="176"/>
    <x v="176"/>
    <x v="176"/>
    <n v="115000"/>
    <n v="86060"/>
    <n v="0.74834782608695649"/>
    <x v="0"/>
    <x v="153"/>
    <x v="175"/>
    <x v="1"/>
    <x v="1"/>
    <n v="1472878800"/>
    <n v="1473656400"/>
    <x v="0"/>
    <x v="0"/>
    <x v="3"/>
    <x v="3"/>
    <x v="3"/>
  </r>
  <r>
    <n v="177"/>
    <x v="177"/>
    <x v="177"/>
    <n v="38800"/>
    <n v="161593"/>
    <n v="4.1647680412371137"/>
    <x v="1"/>
    <x v="154"/>
    <x v="176"/>
    <x v="1"/>
    <x v="1"/>
    <n v="1289800800"/>
    <n v="1291960800"/>
    <x v="0"/>
    <x v="0"/>
    <x v="3"/>
    <x v="3"/>
    <x v="3"/>
  </r>
  <r>
    <n v="178"/>
    <x v="178"/>
    <x v="178"/>
    <n v="7200"/>
    <n v="6927"/>
    <n v="0.96208333333333329"/>
    <x v="0"/>
    <x v="155"/>
    <x v="177"/>
    <x v="1"/>
    <x v="1"/>
    <n v="1505970000"/>
    <n v="1506747600"/>
    <x v="0"/>
    <x v="0"/>
    <x v="0"/>
    <x v="0"/>
    <x v="0"/>
  </r>
  <r>
    <n v="179"/>
    <x v="179"/>
    <x v="179"/>
    <n v="44500"/>
    <n v="159185"/>
    <n v="3.5771910112359548"/>
    <x v="1"/>
    <x v="156"/>
    <x v="178"/>
    <x v="0"/>
    <x v="0"/>
    <n v="1363496400"/>
    <n v="1363582800"/>
    <x v="0"/>
    <x v="1"/>
    <x v="3"/>
    <x v="3"/>
    <x v="3"/>
  </r>
  <r>
    <n v="180"/>
    <x v="180"/>
    <x v="180"/>
    <n v="56000"/>
    <n v="172736"/>
    <n v="3.0845714285714285"/>
    <x v="1"/>
    <x v="157"/>
    <x v="179"/>
    <x v="2"/>
    <x v="2"/>
    <n v="1269234000"/>
    <n v="1269666000"/>
    <x v="0"/>
    <x v="0"/>
    <x v="8"/>
    <x v="2"/>
    <x v="8"/>
  </r>
  <r>
    <n v="181"/>
    <x v="181"/>
    <x v="181"/>
    <n v="8600"/>
    <n v="5315"/>
    <n v="0.61802325581395345"/>
    <x v="0"/>
    <x v="158"/>
    <x v="180"/>
    <x v="1"/>
    <x v="1"/>
    <n v="1507093200"/>
    <n v="1508648400"/>
    <x v="0"/>
    <x v="0"/>
    <x v="2"/>
    <x v="2"/>
    <x v="2"/>
  </r>
  <r>
    <n v="182"/>
    <x v="182"/>
    <x v="182"/>
    <n v="27100"/>
    <n v="195750"/>
    <n v="7.2232472324723247"/>
    <x v="1"/>
    <x v="159"/>
    <x v="181"/>
    <x v="3"/>
    <x v="3"/>
    <n v="1560574800"/>
    <n v="1561957200"/>
    <x v="0"/>
    <x v="0"/>
    <x v="3"/>
    <x v="3"/>
    <x v="3"/>
  </r>
  <r>
    <n v="183"/>
    <x v="183"/>
    <x v="183"/>
    <n v="5100"/>
    <n v="3525"/>
    <n v="0.69117647058823528"/>
    <x v="0"/>
    <x v="99"/>
    <x v="182"/>
    <x v="0"/>
    <x v="0"/>
    <n v="1284008400"/>
    <n v="1285131600"/>
    <x v="0"/>
    <x v="0"/>
    <x v="1"/>
    <x v="1"/>
    <x v="1"/>
  </r>
  <r>
    <n v="184"/>
    <x v="184"/>
    <x v="184"/>
    <n v="3600"/>
    <n v="10550"/>
    <n v="2.9305555555555554"/>
    <x v="1"/>
    <x v="160"/>
    <x v="183"/>
    <x v="1"/>
    <x v="1"/>
    <n v="1556859600"/>
    <n v="1556946000"/>
    <x v="0"/>
    <x v="0"/>
    <x v="3"/>
    <x v="3"/>
    <x v="3"/>
  </r>
  <r>
    <n v="185"/>
    <x v="185"/>
    <x v="185"/>
    <n v="1000"/>
    <n v="718"/>
    <n v="0.71799999999999997"/>
    <x v="0"/>
    <x v="161"/>
    <x v="184"/>
    <x v="1"/>
    <x v="1"/>
    <n v="1526187600"/>
    <n v="1527138000"/>
    <x v="0"/>
    <x v="0"/>
    <x v="19"/>
    <x v="4"/>
    <x v="19"/>
  </r>
  <r>
    <n v="186"/>
    <x v="186"/>
    <x v="186"/>
    <n v="88800"/>
    <n v="28358"/>
    <n v="0.31934684684684683"/>
    <x v="0"/>
    <x v="162"/>
    <x v="185"/>
    <x v="1"/>
    <x v="1"/>
    <n v="1400821200"/>
    <n v="1402117200"/>
    <x v="0"/>
    <x v="0"/>
    <x v="3"/>
    <x v="3"/>
    <x v="3"/>
  </r>
  <r>
    <n v="187"/>
    <x v="187"/>
    <x v="187"/>
    <n v="60200"/>
    <n v="138384"/>
    <n v="2.2987375415282392"/>
    <x v="1"/>
    <x v="163"/>
    <x v="186"/>
    <x v="0"/>
    <x v="0"/>
    <n v="1361599200"/>
    <n v="1364014800"/>
    <x v="0"/>
    <x v="1"/>
    <x v="12"/>
    <x v="4"/>
    <x v="12"/>
  </r>
  <r>
    <n v="188"/>
    <x v="188"/>
    <x v="188"/>
    <n v="8200"/>
    <n v="2625"/>
    <n v="0.3201219512195122"/>
    <x v="0"/>
    <x v="164"/>
    <x v="187"/>
    <x v="6"/>
    <x v="6"/>
    <n v="1417500000"/>
    <n v="1417586400"/>
    <x v="0"/>
    <x v="0"/>
    <x v="3"/>
    <x v="3"/>
    <x v="3"/>
  </r>
  <r>
    <n v="189"/>
    <x v="189"/>
    <x v="189"/>
    <n v="191300"/>
    <n v="45004"/>
    <n v="0.23525352848928385"/>
    <x v="3"/>
    <x v="165"/>
    <x v="188"/>
    <x v="1"/>
    <x v="1"/>
    <n v="1457071200"/>
    <n v="1457071200"/>
    <x v="0"/>
    <x v="0"/>
    <x v="3"/>
    <x v="3"/>
    <x v="3"/>
  </r>
  <r>
    <n v="190"/>
    <x v="190"/>
    <x v="190"/>
    <n v="3700"/>
    <n v="2538"/>
    <n v="0.68594594594594593"/>
    <x v="0"/>
    <x v="3"/>
    <x v="189"/>
    <x v="1"/>
    <x v="1"/>
    <n v="1370322000"/>
    <n v="1370408400"/>
    <x v="0"/>
    <x v="1"/>
    <x v="3"/>
    <x v="3"/>
    <x v="3"/>
  </r>
  <r>
    <n v="191"/>
    <x v="191"/>
    <x v="191"/>
    <n v="8400"/>
    <n v="3188"/>
    <n v="0.37952380952380954"/>
    <x v="0"/>
    <x v="99"/>
    <x v="190"/>
    <x v="6"/>
    <x v="6"/>
    <n v="1552366800"/>
    <n v="1552626000"/>
    <x v="0"/>
    <x v="0"/>
    <x v="3"/>
    <x v="3"/>
    <x v="3"/>
  </r>
  <r>
    <n v="192"/>
    <x v="192"/>
    <x v="192"/>
    <n v="42600"/>
    <n v="8517"/>
    <n v="0.19992957746478873"/>
    <x v="0"/>
    <x v="166"/>
    <x v="191"/>
    <x v="1"/>
    <x v="1"/>
    <n v="1403845200"/>
    <n v="1404190800"/>
    <x v="0"/>
    <x v="0"/>
    <x v="1"/>
    <x v="1"/>
    <x v="1"/>
  </r>
  <r>
    <n v="193"/>
    <x v="193"/>
    <x v="193"/>
    <n v="6600"/>
    <n v="3012"/>
    <n v="0.45636363636363636"/>
    <x v="0"/>
    <x v="167"/>
    <x v="192"/>
    <x v="1"/>
    <x v="1"/>
    <n v="1523163600"/>
    <n v="1523509200"/>
    <x v="1"/>
    <x v="0"/>
    <x v="7"/>
    <x v="1"/>
    <x v="7"/>
  </r>
  <r>
    <n v="194"/>
    <x v="194"/>
    <x v="194"/>
    <n v="7100"/>
    <n v="8716"/>
    <n v="1.227605633802817"/>
    <x v="1"/>
    <x v="105"/>
    <x v="193"/>
    <x v="1"/>
    <x v="1"/>
    <n v="1442206800"/>
    <n v="1443589200"/>
    <x v="0"/>
    <x v="0"/>
    <x v="16"/>
    <x v="1"/>
    <x v="16"/>
  </r>
  <r>
    <n v="195"/>
    <x v="195"/>
    <x v="195"/>
    <n v="15800"/>
    <n v="57157"/>
    <n v="3.61753164556962"/>
    <x v="1"/>
    <x v="168"/>
    <x v="194"/>
    <x v="1"/>
    <x v="1"/>
    <n v="1532840400"/>
    <n v="1533445200"/>
    <x v="0"/>
    <x v="0"/>
    <x v="5"/>
    <x v="1"/>
    <x v="5"/>
  </r>
  <r>
    <n v="196"/>
    <x v="196"/>
    <x v="196"/>
    <n v="8200"/>
    <n v="5178"/>
    <n v="0.63146341463414635"/>
    <x v="0"/>
    <x v="16"/>
    <x v="195"/>
    <x v="3"/>
    <x v="3"/>
    <n v="1472878800"/>
    <n v="1474520400"/>
    <x v="0"/>
    <x v="0"/>
    <x v="8"/>
    <x v="2"/>
    <x v="8"/>
  </r>
  <r>
    <n v="197"/>
    <x v="197"/>
    <x v="197"/>
    <n v="54700"/>
    <n v="163118"/>
    <n v="2.9820475319926874"/>
    <x v="1"/>
    <x v="169"/>
    <x v="196"/>
    <x v="1"/>
    <x v="1"/>
    <n v="1498194000"/>
    <n v="1499403600"/>
    <x v="0"/>
    <x v="0"/>
    <x v="6"/>
    <x v="4"/>
    <x v="6"/>
  </r>
  <r>
    <n v="198"/>
    <x v="198"/>
    <x v="198"/>
    <n v="63200"/>
    <n v="6041"/>
    <n v="9.5585443037974685E-2"/>
    <x v="0"/>
    <x v="170"/>
    <x v="197"/>
    <x v="1"/>
    <x v="1"/>
    <n v="1281070800"/>
    <n v="1283576400"/>
    <x v="0"/>
    <x v="0"/>
    <x v="5"/>
    <x v="1"/>
    <x v="5"/>
  </r>
  <r>
    <n v="199"/>
    <x v="199"/>
    <x v="199"/>
    <n v="1800"/>
    <n v="968"/>
    <n v="0.5377777777777778"/>
    <x v="0"/>
    <x v="171"/>
    <x v="198"/>
    <x v="1"/>
    <x v="1"/>
    <n v="1436245200"/>
    <n v="1436590800"/>
    <x v="0"/>
    <x v="0"/>
    <x v="1"/>
    <x v="1"/>
    <x v="1"/>
  </r>
  <r>
    <n v="200"/>
    <x v="200"/>
    <x v="200"/>
    <n v="100"/>
    <n v="2"/>
    <n v="0.02"/>
    <x v="0"/>
    <x v="49"/>
    <x v="50"/>
    <x v="0"/>
    <x v="0"/>
    <n v="1269493200"/>
    <n v="1270443600"/>
    <x v="0"/>
    <x v="0"/>
    <x v="3"/>
    <x v="3"/>
    <x v="3"/>
  </r>
  <r>
    <n v="201"/>
    <x v="201"/>
    <x v="201"/>
    <n v="2100"/>
    <n v="14305"/>
    <n v="6.8119047619047617"/>
    <x v="1"/>
    <x v="144"/>
    <x v="199"/>
    <x v="1"/>
    <x v="1"/>
    <n v="1406264400"/>
    <n v="1407819600"/>
    <x v="0"/>
    <x v="0"/>
    <x v="2"/>
    <x v="2"/>
    <x v="2"/>
  </r>
  <r>
    <n v="202"/>
    <x v="202"/>
    <x v="202"/>
    <n v="8300"/>
    <n v="6543"/>
    <n v="0.78831325301204824"/>
    <x v="3"/>
    <x v="172"/>
    <x v="200"/>
    <x v="1"/>
    <x v="1"/>
    <n v="1317531600"/>
    <n v="1317877200"/>
    <x v="0"/>
    <x v="0"/>
    <x v="0"/>
    <x v="0"/>
    <x v="0"/>
  </r>
  <r>
    <n v="203"/>
    <x v="203"/>
    <x v="203"/>
    <n v="143900"/>
    <n v="193413"/>
    <n v="1.3440792216817234"/>
    <x v="1"/>
    <x v="173"/>
    <x v="201"/>
    <x v="2"/>
    <x v="2"/>
    <n v="1484632800"/>
    <n v="1484805600"/>
    <x v="0"/>
    <x v="0"/>
    <x v="3"/>
    <x v="3"/>
    <x v="3"/>
  </r>
  <r>
    <n v="204"/>
    <x v="204"/>
    <x v="204"/>
    <n v="75000"/>
    <n v="2529"/>
    <n v="3.372E-2"/>
    <x v="0"/>
    <x v="174"/>
    <x v="202"/>
    <x v="1"/>
    <x v="1"/>
    <n v="1301806800"/>
    <n v="1302670800"/>
    <x v="0"/>
    <x v="0"/>
    <x v="17"/>
    <x v="1"/>
    <x v="17"/>
  </r>
  <r>
    <n v="205"/>
    <x v="205"/>
    <x v="205"/>
    <n v="1300"/>
    <n v="5614"/>
    <n v="4.3184615384615386"/>
    <x v="1"/>
    <x v="175"/>
    <x v="203"/>
    <x v="1"/>
    <x v="1"/>
    <n v="1539752400"/>
    <n v="1540789200"/>
    <x v="1"/>
    <x v="0"/>
    <x v="3"/>
    <x v="3"/>
    <x v="3"/>
  </r>
  <r>
    <n v="206"/>
    <x v="206"/>
    <x v="206"/>
    <n v="9000"/>
    <n v="3496"/>
    <n v="0.38844444444444443"/>
    <x v="3"/>
    <x v="176"/>
    <x v="204"/>
    <x v="1"/>
    <x v="1"/>
    <n v="1267250400"/>
    <n v="1268028000"/>
    <x v="0"/>
    <x v="0"/>
    <x v="13"/>
    <x v="5"/>
    <x v="13"/>
  </r>
  <r>
    <n v="207"/>
    <x v="207"/>
    <x v="207"/>
    <n v="1000"/>
    <n v="4257"/>
    <n v="4.2569999999999997"/>
    <x v="1"/>
    <x v="177"/>
    <x v="205"/>
    <x v="1"/>
    <x v="1"/>
    <n v="1535432400"/>
    <n v="1537160400"/>
    <x v="0"/>
    <x v="1"/>
    <x v="1"/>
    <x v="1"/>
    <x v="1"/>
  </r>
  <r>
    <n v="208"/>
    <x v="208"/>
    <x v="208"/>
    <n v="196900"/>
    <n v="199110"/>
    <n v="1.0112239715591671"/>
    <x v="1"/>
    <x v="178"/>
    <x v="206"/>
    <x v="1"/>
    <x v="1"/>
    <n v="1510207200"/>
    <n v="1512280800"/>
    <x v="0"/>
    <x v="0"/>
    <x v="4"/>
    <x v="4"/>
    <x v="4"/>
  </r>
  <r>
    <n v="209"/>
    <x v="209"/>
    <x v="209"/>
    <n v="194500"/>
    <n v="41212"/>
    <n v="0.21188688946015424"/>
    <x v="2"/>
    <x v="179"/>
    <x v="207"/>
    <x v="2"/>
    <x v="2"/>
    <n v="1462510800"/>
    <n v="1463115600"/>
    <x v="0"/>
    <x v="0"/>
    <x v="4"/>
    <x v="4"/>
    <x v="4"/>
  </r>
  <r>
    <n v="210"/>
    <x v="210"/>
    <x v="210"/>
    <n v="9400"/>
    <n v="6338"/>
    <n v="0.67425531914893622"/>
    <x v="0"/>
    <x v="31"/>
    <x v="208"/>
    <x v="3"/>
    <x v="3"/>
    <n v="1488520800"/>
    <n v="1490850000"/>
    <x v="0"/>
    <x v="0"/>
    <x v="22"/>
    <x v="4"/>
    <x v="22"/>
  </r>
  <r>
    <n v="211"/>
    <x v="211"/>
    <x v="211"/>
    <n v="104400"/>
    <n v="99100"/>
    <n v="0.9492337164750958"/>
    <x v="0"/>
    <x v="180"/>
    <x v="209"/>
    <x v="1"/>
    <x v="1"/>
    <n v="1377579600"/>
    <n v="1379653200"/>
    <x v="0"/>
    <x v="0"/>
    <x v="3"/>
    <x v="3"/>
    <x v="3"/>
  </r>
  <r>
    <n v="212"/>
    <x v="212"/>
    <x v="212"/>
    <n v="8100"/>
    <n v="12300"/>
    <n v="1.5185185185185186"/>
    <x v="1"/>
    <x v="170"/>
    <x v="210"/>
    <x v="1"/>
    <x v="1"/>
    <n v="1576389600"/>
    <n v="1580364000"/>
    <x v="0"/>
    <x v="0"/>
    <x v="3"/>
    <x v="3"/>
    <x v="3"/>
  </r>
  <r>
    <n v="213"/>
    <x v="213"/>
    <x v="213"/>
    <n v="87900"/>
    <n v="171549"/>
    <n v="1.9516382252559727"/>
    <x v="1"/>
    <x v="181"/>
    <x v="211"/>
    <x v="1"/>
    <x v="1"/>
    <n v="1289019600"/>
    <n v="1289714400"/>
    <x v="0"/>
    <x v="1"/>
    <x v="7"/>
    <x v="1"/>
    <x v="7"/>
  </r>
  <r>
    <n v="214"/>
    <x v="214"/>
    <x v="214"/>
    <n v="1400"/>
    <n v="14324"/>
    <n v="10.231428571428571"/>
    <x v="1"/>
    <x v="34"/>
    <x v="212"/>
    <x v="1"/>
    <x v="1"/>
    <n v="1282194000"/>
    <n v="1282712400"/>
    <x v="0"/>
    <x v="0"/>
    <x v="1"/>
    <x v="1"/>
    <x v="1"/>
  </r>
  <r>
    <n v="215"/>
    <x v="215"/>
    <x v="215"/>
    <n v="156800"/>
    <n v="6024"/>
    <n v="3.8418367346938778E-2"/>
    <x v="0"/>
    <x v="182"/>
    <x v="213"/>
    <x v="1"/>
    <x v="1"/>
    <n v="1550037600"/>
    <n v="1550210400"/>
    <x v="0"/>
    <x v="0"/>
    <x v="3"/>
    <x v="3"/>
    <x v="3"/>
  </r>
  <r>
    <n v="216"/>
    <x v="216"/>
    <x v="216"/>
    <n v="121700"/>
    <n v="188721"/>
    <n v="1.5507066557107643"/>
    <x v="1"/>
    <x v="183"/>
    <x v="214"/>
    <x v="1"/>
    <x v="1"/>
    <n v="1321941600"/>
    <n v="1322114400"/>
    <x v="0"/>
    <x v="0"/>
    <x v="3"/>
    <x v="3"/>
    <x v="3"/>
  </r>
  <r>
    <n v="217"/>
    <x v="217"/>
    <x v="217"/>
    <n v="129400"/>
    <n v="57911"/>
    <n v="0.44753477588871715"/>
    <x v="0"/>
    <x v="184"/>
    <x v="215"/>
    <x v="1"/>
    <x v="1"/>
    <n v="1556427600"/>
    <n v="1557205200"/>
    <x v="0"/>
    <x v="0"/>
    <x v="22"/>
    <x v="4"/>
    <x v="22"/>
  </r>
  <r>
    <n v="218"/>
    <x v="218"/>
    <x v="218"/>
    <n v="5700"/>
    <n v="12309"/>
    <n v="2.1594736842105262"/>
    <x v="1"/>
    <x v="185"/>
    <x v="216"/>
    <x v="4"/>
    <x v="4"/>
    <n v="1320991200"/>
    <n v="1323928800"/>
    <x v="0"/>
    <x v="1"/>
    <x v="12"/>
    <x v="4"/>
    <x v="12"/>
  </r>
  <r>
    <n v="219"/>
    <x v="219"/>
    <x v="219"/>
    <n v="41700"/>
    <n v="138497"/>
    <n v="3.3212709832134291"/>
    <x v="1"/>
    <x v="186"/>
    <x v="217"/>
    <x v="1"/>
    <x v="1"/>
    <n v="1345093200"/>
    <n v="1346130000"/>
    <x v="0"/>
    <x v="0"/>
    <x v="10"/>
    <x v="4"/>
    <x v="10"/>
  </r>
  <r>
    <n v="220"/>
    <x v="220"/>
    <x v="220"/>
    <n v="7900"/>
    <n v="667"/>
    <n v="8.4430379746835441E-2"/>
    <x v="0"/>
    <x v="68"/>
    <x v="218"/>
    <x v="1"/>
    <x v="1"/>
    <n v="1309496400"/>
    <n v="1311051600"/>
    <x v="1"/>
    <x v="0"/>
    <x v="3"/>
    <x v="3"/>
    <x v="3"/>
  </r>
  <r>
    <n v="221"/>
    <x v="221"/>
    <x v="221"/>
    <n v="121500"/>
    <n v="119830"/>
    <n v="0.9862551440329218"/>
    <x v="0"/>
    <x v="187"/>
    <x v="219"/>
    <x v="1"/>
    <x v="1"/>
    <n v="1340254800"/>
    <n v="1340427600"/>
    <x v="1"/>
    <x v="0"/>
    <x v="0"/>
    <x v="0"/>
    <x v="0"/>
  </r>
  <r>
    <n v="222"/>
    <x v="222"/>
    <x v="222"/>
    <n v="4800"/>
    <n v="6623"/>
    <n v="1.3797916666666667"/>
    <x v="1"/>
    <x v="188"/>
    <x v="220"/>
    <x v="1"/>
    <x v="1"/>
    <n v="1412226000"/>
    <n v="1412312400"/>
    <x v="0"/>
    <x v="0"/>
    <x v="14"/>
    <x v="7"/>
    <x v="14"/>
  </r>
  <r>
    <n v="223"/>
    <x v="223"/>
    <x v="223"/>
    <n v="87300"/>
    <n v="81897"/>
    <n v="0.93810996563573879"/>
    <x v="0"/>
    <x v="189"/>
    <x v="221"/>
    <x v="1"/>
    <x v="1"/>
    <n v="1458104400"/>
    <n v="1459314000"/>
    <x v="0"/>
    <x v="0"/>
    <x v="3"/>
    <x v="3"/>
    <x v="3"/>
  </r>
  <r>
    <n v="224"/>
    <x v="224"/>
    <x v="224"/>
    <n v="46300"/>
    <n v="186885"/>
    <n v="4.0363930885529156"/>
    <x v="1"/>
    <x v="190"/>
    <x v="222"/>
    <x v="1"/>
    <x v="1"/>
    <n v="1411534800"/>
    <n v="1415426400"/>
    <x v="0"/>
    <x v="0"/>
    <x v="22"/>
    <x v="4"/>
    <x v="22"/>
  </r>
  <r>
    <n v="225"/>
    <x v="225"/>
    <x v="225"/>
    <n v="67800"/>
    <n v="176398"/>
    <n v="2.6017404129793511"/>
    <x v="1"/>
    <x v="191"/>
    <x v="223"/>
    <x v="1"/>
    <x v="1"/>
    <n v="1399093200"/>
    <n v="1399093200"/>
    <x v="1"/>
    <x v="0"/>
    <x v="1"/>
    <x v="1"/>
    <x v="1"/>
  </r>
  <r>
    <n v="226"/>
    <x v="102"/>
    <x v="226"/>
    <n v="3000"/>
    <n v="10999"/>
    <n v="3.6663333333333332"/>
    <x v="1"/>
    <x v="192"/>
    <x v="224"/>
    <x v="1"/>
    <x v="1"/>
    <n v="1270702800"/>
    <n v="1273899600"/>
    <x v="0"/>
    <x v="0"/>
    <x v="14"/>
    <x v="7"/>
    <x v="14"/>
  </r>
  <r>
    <n v="227"/>
    <x v="226"/>
    <x v="227"/>
    <n v="60900"/>
    <n v="102751"/>
    <n v="1.687208538587849"/>
    <x v="1"/>
    <x v="193"/>
    <x v="225"/>
    <x v="1"/>
    <x v="1"/>
    <n v="1431666000"/>
    <n v="1432184400"/>
    <x v="0"/>
    <x v="0"/>
    <x v="20"/>
    <x v="6"/>
    <x v="20"/>
  </r>
  <r>
    <n v="228"/>
    <x v="227"/>
    <x v="228"/>
    <n v="137900"/>
    <n v="165352"/>
    <n v="1.1990717911530093"/>
    <x v="1"/>
    <x v="194"/>
    <x v="226"/>
    <x v="1"/>
    <x v="1"/>
    <n v="1472619600"/>
    <n v="1474779600"/>
    <x v="0"/>
    <x v="0"/>
    <x v="10"/>
    <x v="4"/>
    <x v="10"/>
  </r>
  <r>
    <n v="229"/>
    <x v="228"/>
    <x v="229"/>
    <n v="85600"/>
    <n v="165798"/>
    <n v="1.936892523364486"/>
    <x v="1"/>
    <x v="195"/>
    <x v="227"/>
    <x v="1"/>
    <x v="1"/>
    <n v="1496293200"/>
    <n v="1500440400"/>
    <x v="0"/>
    <x v="1"/>
    <x v="20"/>
    <x v="6"/>
    <x v="20"/>
  </r>
  <r>
    <n v="230"/>
    <x v="229"/>
    <x v="230"/>
    <n v="2400"/>
    <n v="10084"/>
    <n v="4.2016666666666671"/>
    <x v="1"/>
    <x v="196"/>
    <x v="228"/>
    <x v="1"/>
    <x v="1"/>
    <n v="1575612000"/>
    <n v="1575612000"/>
    <x v="0"/>
    <x v="0"/>
    <x v="11"/>
    <x v="6"/>
    <x v="11"/>
  </r>
  <r>
    <n v="231"/>
    <x v="230"/>
    <x v="231"/>
    <n v="7200"/>
    <n v="5523"/>
    <n v="0.76708333333333334"/>
    <x v="3"/>
    <x v="109"/>
    <x v="229"/>
    <x v="1"/>
    <x v="1"/>
    <n v="1369112400"/>
    <n v="1374123600"/>
    <x v="0"/>
    <x v="0"/>
    <x v="3"/>
    <x v="3"/>
    <x v="3"/>
  </r>
  <r>
    <n v="232"/>
    <x v="231"/>
    <x v="232"/>
    <n v="3400"/>
    <n v="5823"/>
    <n v="1.7126470588235294"/>
    <x v="1"/>
    <x v="45"/>
    <x v="230"/>
    <x v="1"/>
    <x v="1"/>
    <n v="1469422800"/>
    <n v="1469509200"/>
    <x v="0"/>
    <x v="0"/>
    <x v="3"/>
    <x v="3"/>
    <x v="3"/>
  </r>
  <r>
    <n v="233"/>
    <x v="232"/>
    <x v="233"/>
    <n v="3800"/>
    <n v="6000"/>
    <n v="1.5789473684210527"/>
    <x v="1"/>
    <x v="197"/>
    <x v="231"/>
    <x v="1"/>
    <x v="1"/>
    <n v="1307854800"/>
    <n v="1309237200"/>
    <x v="0"/>
    <x v="0"/>
    <x v="10"/>
    <x v="4"/>
    <x v="10"/>
  </r>
  <r>
    <n v="234"/>
    <x v="233"/>
    <x v="234"/>
    <n v="7500"/>
    <n v="8181"/>
    <n v="1.0908"/>
    <x v="1"/>
    <x v="46"/>
    <x v="232"/>
    <x v="6"/>
    <x v="6"/>
    <n v="1503378000"/>
    <n v="1503982800"/>
    <x v="0"/>
    <x v="1"/>
    <x v="11"/>
    <x v="6"/>
    <x v="11"/>
  </r>
  <r>
    <n v="235"/>
    <x v="234"/>
    <x v="235"/>
    <n v="8600"/>
    <n v="3589"/>
    <n v="0.41732558139534881"/>
    <x v="0"/>
    <x v="45"/>
    <x v="233"/>
    <x v="1"/>
    <x v="1"/>
    <n v="1486965600"/>
    <n v="1487397600"/>
    <x v="0"/>
    <x v="0"/>
    <x v="10"/>
    <x v="4"/>
    <x v="10"/>
  </r>
  <r>
    <n v="236"/>
    <x v="235"/>
    <x v="236"/>
    <n v="39500"/>
    <n v="4323"/>
    <n v="0.10944303797468355"/>
    <x v="0"/>
    <x v="176"/>
    <x v="234"/>
    <x v="2"/>
    <x v="2"/>
    <n v="1561438800"/>
    <n v="1562043600"/>
    <x v="0"/>
    <x v="1"/>
    <x v="1"/>
    <x v="1"/>
    <x v="1"/>
  </r>
  <r>
    <n v="237"/>
    <x v="236"/>
    <x v="237"/>
    <n v="9300"/>
    <n v="14822"/>
    <n v="1.593763440860215"/>
    <x v="1"/>
    <x v="198"/>
    <x v="235"/>
    <x v="1"/>
    <x v="1"/>
    <n v="1398402000"/>
    <n v="1398574800"/>
    <x v="0"/>
    <x v="0"/>
    <x v="10"/>
    <x v="4"/>
    <x v="10"/>
  </r>
  <r>
    <n v="238"/>
    <x v="237"/>
    <x v="238"/>
    <n v="2400"/>
    <n v="10138"/>
    <n v="4.2241666666666671"/>
    <x v="1"/>
    <x v="199"/>
    <x v="236"/>
    <x v="3"/>
    <x v="3"/>
    <n v="1513231200"/>
    <n v="1515391200"/>
    <x v="0"/>
    <x v="1"/>
    <x v="3"/>
    <x v="3"/>
    <x v="3"/>
  </r>
  <r>
    <n v="239"/>
    <x v="238"/>
    <x v="239"/>
    <n v="3200"/>
    <n v="3127"/>
    <n v="0.97718749999999999"/>
    <x v="0"/>
    <x v="142"/>
    <x v="237"/>
    <x v="1"/>
    <x v="1"/>
    <n v="1440824400"/>
    <n v="1441170000"/>
    <x v="0"/>
    <x v="0"/>
    <x v="8"/>
    <x v="2"/>
    <x v="8"/>
  </r>
  <r>
    <n v="240"/>
    <x v="239"/>
    <x v="240"/>
    <n v="29400"/>
    <n v="123124"/>
    <n v="4.1878911564625847"/>
    <x v="1"/>
    <x v="200"/>
    <x v="238"/>
    <x v="1"/>
    <x v="1"/>
    <n v="1281070800"/>
    <n v="1281157200"/>
    <x v="0"/>
    <x v="0"/>
    <x v="3"/>
    <x v="3"/>
    <x v="3"/>
  </r>
  <r>
    <n v="241"/>
    <x v="240"/>
    <x v="241"/>
    <n v="168500"/>
    <n v="171729"/>
    <n v="1.0191632047477746"/>
    <x v="1"/>
    <x v="74"/>
    <x v="239"/>
    <x v="2"/>
    <x v="2"/>
    <n v="1397365200"/>
    <n v="1398229200"/>
    <x v="0"/>
    <x v="1"/>
    <x v="9"/>
    <x v="5"/>
    <x v="9"/>
  </r>
  <r>
    <n v="242"/>
    <x v="241"/>
    <x v="242"/>
    <n v="8400"/>
    <n v="10729"/>
    <n v="1.2772619047619047"/>
    <x v="1"/>
    <x v="201"/>
    <x v="240"/>
    <x v="1"/>
    <x v="1"/>
    <n v="1494392400"/>
    <n v="1495256400"/>
    <x v="0"/>
    <x v="1"/>
    <x v="1"/>
    <x v="1"/>
    <x v="1"/>
  </r>
  <r>
    <n v="243"/>
    <x v="242"/>
    <x v="243"/>
    <n v="2300"/>
    <n v="10240"/>
    <n v="4.4521739130434783"/>
    <x v="1"/>
    <x v="202"/>
    <x v="241"/>
    <x v="1"/>
    <x v="1"/>
    <n v="1520143200"/>
    <n v="1520402400"/>
    <x v="0"/>
    <x v="0"/>
    <x v="3"/>
    <x v="3"/>
    <x v="3"/>
  </r>
  <r>
    <n v="244"/>
    <x v="243"/>
    <x v="244"/>
    <n v="700"/>
    <n v="3988"/>
    <n v="5.6971428571428575"/>
    <x v="1"/>
    <x v="4"/>
    <x v="242"/>
    <x v="1"/>
    <x v="1"/>
    <n v="1405314000"/>
    <n v="1409806800"/>
    <x v="0"/>
    <x v="0"/>
    <x v="3"/>
    <x v="3"/>
    <x v="3"/>
  </r>
  <r>
    <n v="245"/>
    <x v="244"/>
    <x v="245"/>
    <n v="2900"/>
    <n v="14771"/>
    <n v="5.0934482758620687"/>
    <x v="1"/>
    <x v="203"/>
    <x v="243"/>
    <x v="1"/>
    <x v="1"/>
    <n v="1396846800"/>
    <n v="1396933200"/>
    <x v="0"/>
    <x v="0"/>
    <x v="3"/>
    <x v="3"/>
    <x v="3"/>
  </r>
  <r>
    <n v="246"/>
    <x v="245"/>
    <x v="246"/>
    <n v="4500"/>
    <n v="14649"/>
    <n v="3.2553333333333332"/>
    <x v="1"/>
    <x v="42"/>
    <x v="244"/>
    <x v="1"/>
    <x v="1"/>
    <n v="1375678800"/>
    <n v="1376024400"/>
    <x v="0"/>
    <x v="0"/>
    <x v="2"/>
    <x v="2"/>
    <x v="2"/>
  </r>
  <r>
    <n v="247"/>
    <x v="246"/>
    <x v="247"/>
    <n v="19800"/>
    <n v="184658"/>
    <n v="9.3261616161616168"/>
    <x v="1"/>
    <x v="204"/>
    <x v="245"/>
    <x v="1"/>
    <x v="1"/>
    <n v="1482386400"/>
    <n v="1483682400"/>
    <x v="0"/>
    <x v="1"/>
    <x v="13"/>
    <x v="5"/>
    <x v="13"/>
  </r>
  <r>
    <n v="248"/>
    <x v="247"/>
    <x v="248"/>
    <n v="6200"/>
    <n v="13103"/>
    <n v="2.1133870967741935"/>
    <x v="1"/>
    <x v="205"/>
    <x v="246"/>
    <x v="2"/>
    <x v="2"/>
    <n v="1420005600"/>
    <n v="1420437600"/>
    <x v="0"/>
    <x v="0"/>
    <x v="20"/>
    <x v="6"/>
    <x v="20"/>
  </r>
  <r>
    <n v="249"/>
    <x v="248"/>
    <x v="249"/>
    <n v="61500"/>
    <n v="168095"/>
    <n v="2.7332520325203253"/>
    <x v="1"/>
    <x v="206"/>
    <x v="247"/>
    <x v="1"/>
    <x v="1"/>
    <n v="1420178400"/>
    <n v="1420783200"/>
    <x v="0"/>
    <x v="0"/>
    <x v="18"/>
    <x v="5"/>
    <x v="18"/>
  </r>
  <r>
    <n v="250"/>
    <x v="249"/>
    <x v="250"/>
    <n v="100"/>
    <n v="3"/>
    <n v="0.03"/>
    <x v="0"/>
    <x v="49"/>
    <x v="248"/>
    <x v="1"/>
    <x v="1"/>
    <n v="1264399200"/>
    <n v="1267423200"/>
    <x v="0"/>
    <x v="0"/>
    <x v="1"/>
    <x v="1"/>
    <x v="1"/>
  </r>
  <r>
    <n v="251"/>
    <x v="250"/>
    <x v="251"/>
    <n v="7100"/>
    <n v="3840"/>
    <n v="0.54084507042253516"/>
    <x v="0"/>
    <x v="196"/>
    <x v="249"/>
    <x v="1"/>
    <x v="1"/>
    <n v="1355032800"/>
    <n v="1355205600"/>
    <x v="0"/>
    <x v="0"/>
    <x v="3"/>
    <x v="3"/>
    <x v="3"/>
  </r>
  <r>
    <n v="252"/>
    <x v="251"/>
    <x v="252"/>
    <n v="1000"/>
    <n v="6263"/>
    <n v="6.2629999999999999"/>
    <x v="1"/>
    <x v="207"/>
    <x v="250"/>
    <x v="1"/>
    <x v="1"/>
    <n v="1382677200"/>
    <n v="1383109200"/>
    <x v="0"/>
    <x v="0"/>
    <x v="3"/>
    <x v="3"/>
    <x v="3"/>
  </r>
  <r>
    <n v="253"/>
    <x v="252"/>
    <x v="253"/>
    <n v="121500"/>
    <n v="108161"/>
    <n v="0.8902139917695473"/>
    <x v="0"/>
    <x v="208"/>
    <x v="251"/>
    <x v="0"/>
    <x v="0"/>
    <n v="1302238800"/>
    <n v="1303275600"/>
    <x v="0"/>
    <x v="0"/>
    <x v="6"/>
    <x v="4"/>
    <x v="6"/>
  </r>
  <r>
    <n v="254"/>
    <x v="253"/>
    <x v="254"/>
    <n v="4600"/>
    <n v="8505"/>
    <n v="1.8489130434782608"/>
    <x v="1"/>
    <x v="39"/>
    <x v="252"/>
    <x v="1"/>
    <x v="1"/>
    <n v="1487656800"/>
    <n v="1487829600"/>
    <x v="0"/>
    <x v="0"/>
    <x v="9"/>
    <x v="5"/>
    <x v="9"/>
  </r>
  <r>
    <n v="255"/>
    <x v="254"/>
    <x v="255"/>
    <n v="80500"/>
    <n v="96735"/>
    <n v="1.2016770186335404"/>
    <x v="1"/>
    <x v="209"/>
    <x v="253"/>
    <x v="1"/>
    <x v="1"/>
    <n v="1297836000"/>
    <n v="1298268000"/>
    <x v="0"/>
    <x v="1"/>
    <x v="1"/>
    <x v="1"/>
    <x v="1"/>
  </r>
  <r>
    <n v="256"/>
    <x v="255"/>
    <x v="256"/>
    <n v="4100"/>
    <n v="959"/>
    <n v="0.23390243902439026"/>
    <x v="0"/>
    <x v="27"/>
    <x v="254"/>
    <x v="4"/>
    <x v="4"/>
    <n v="1453615200"/>
    <n v="1456812000"/>
    <x v="0"/>
    <x v="0"/>
    <x v="1"/>
    <x v="1"/>
    <x v="1"/>
  </r>
  <r>
    <n v="257"/>
    <x v="256"/>
    <x v="257"/>
    <n v="5700"/>
    <n v="8322"/>
    <n v="1.46"/>
    <x v="1"/>
    <x v="45"/>
    <x v="255"/>
    <x v="1"/>
    <x v="1"/>
    <n v="1362463200"/>
    <n v="1363669200"/>
    <x v="0"/>
    <x v="0"/>
    <x v="3"/>
    <x v="3"/>
    <x v="3"/>
  </r>
  <r>
    <n v="258"/>
    <x v="257"/>
    <x v="258"/>
    <n v="5000"/>
    <n v="13424"/>
    <n v="2.6848000000000001"/>
    <x v="1"/>
    <x v="129"/>
    <x v="256"/>
    <x v="1"/>
    <x v="1"/>
    <n v="1481176800"/>
    <n v="1482904800"/>
    <x v="0"/>
    <x v="1"/>
    <x v="3"/>
    <x v="3"/>
    <x v="3"/>
  </r>
  <r>
    <n v="259"/>
    <x v="258"/>
    <x v="259"/>
    <n v="1800"/>
    <n v="10755"/>
    <n v="5.9749999999999996"/>
    <x v="1"/>
    <x v="188"/>
    <x v="257"/>
    <x v="1"/>
    <x v="1"/>
    <n v="1354946400"/>
    <n v="1356588000"/>
    <x v="1"/>
    <x v="0"/>
    <x v="14"/>
    <x v="7"/>
    <x v="14"/>
  </r>
  <r>
    <n v="260"/>
    <x v="259"/>
    <x v="260"/>
    <n v="6300"/>
    <n v="9935"/>
    <n v="1.5769841269841269"/>
    <x v="1"/>
    <x v="210"/>
    <x v="258"/>
    <x v="1"/>
    <x v="1"/>
    <n v="1348808400"/>
    <n v="1349845200"/>
    <x v="0"/>
    <x v="0"/>
    <x v="1"/>
    <x v="1"/>
    <x v="1"/>
  </r>
  <r>
    <n v="261"/>
    <x v="260"/>
    <x v="261"/>
    <n v="84300"/>
    <n v="26303"/>
    <n v="0.31201660735468567"/>
    <x v="0"/>
    <x v="211"/>
    <x v="259"/>
    <x v="1"/>
    <x v="1"/>
    <n v="1282712400"/>
    <n v="1283058000"/>
    <x v="0"/>
    <x v="1"/>
    <x v="1"/>
    <x v="1"/>
    <x v="1"/>
  </r>
  <r>
    <n v="262"/>
    <x v="261"/>
    <x v="262"/>
    <n v="1700"/>
    <n v="5328"/>
    <n v="3.1341176470588237"/>
    <x v="1"/>
    <x v="37"/>
    <x v="260"/>
    <x v="1"/>
    <x v="1"/>
    <n v="1301979600"/>
    <n v="1304226000"/>
    <x v="0"/>
    <x v="1"/>
    <x v="7"/>
    <x v="1"/>
    <x v="7"/>
  </r>
  <r>
    <n v="263"/>
    <x v="262"/>
    <x v="263"/>
    <n v="2900"/>
    <n v="10756"/>
    <n v="3.7089655172413791"/>
    <x v="1"/>
    <x v="134"/>
    <x v="261"/>
    <x v="1"/>
    <x v="1"/>
    <n v="1263016800"/>
    <n v="1263016800"/>
    <x v="0"/>
    <x v="0"/>
    <x v="14"/>
    <x v="7"/>
    <x v="14"/>
  </r>
  <r>
    <n v="264"/>
    <x v="263"/>
    <x v="264"/>
    <n v="45600"/>
    <n v="165375"/>
    <n v="3.6266447368421053"/>
    <x v="1"/>
    <x v="212"/>
    <x v="262"/>
    <x v="1"/>
    <x v="1"/>
    <n v="1360648800"/>
    <n v="1362031200"/>
    <x v="0"/>
    <x v="0"/>
    <x v="3"/>
    <x v="3"/>
    <x v="3"/>
  </r>
  <r>
    <n v="265"/>
    <x v="264"/>
    <x v="265"/>
    <n v="4900"/>
    <n v="6031"/>
    <n v="1.2308163265306122"/>
    <x v="1"/>
    <x v="99"/>
    <x v="263"/>
    <x v="1"/>
    <x v="1"/>
    <n v="1451800800"/>
    <n v="1455602400"/>
    <x v="0"/>
    <x v="0"/>
    <x v="3"/>
    <x v="3"/>
    <x v="3"/>
  </r>
  <r>
    <n v="266"/>
    <x v="265"/>
    <x v="266"/>
    <n v="111900"/>
    <n v="85902"/>
    <n v="0.76766756032171579"/>
    <x v="0"/>
    <x v="213"/>
    <x v="264"/>
    <x v="6"/>
    <x v="6"/>
    <n v="1415340000"/>
    <n v="1418191200"/>
    <x v="0"/>
    <x v="1"/>
    <x v="17"/>
    <x v="1"/>
    <x v="17"/>
  </r>
  <r>
    <n v="267"/>
    <x v="266"/>
    <x v="267"/>
    <n v="61600"/>
    <n v="143910"/>
    <n v="2.3362012987012988"/>
    <x v="1"/>
    <x v="214"/>
    <x v="265"/>
    <x v="2"/>
    <x v="2"/>
    <n v="1351054800"/>
    <n v="1352440800"/>
    <x v="0"/>
    <x v="0"/>
    <x v="3"/>
    <x v="3"/>
    <x v="3"/>
  </r>
  <r>
    <n v="268"/>
    <x v="267"/>
    <x v="268"/>
    <n v="1500"/>
    <n v="2708"/>
    <n v="1.8053333333333332"/>
    <x v="1"/>
    <x v="44"/>
    <x v="266"/>
    <x v="1"/>
    <x v="1"/>
    <n v="1349326800"/>
    <n v="1353304800"/>
    <x v="0"/>
    <x v="0"/>
    <x v="4"/>
    <x v="4"/>
    <x v="4"/>
  </r>
  <r>
    <n v="269"/>
    <x v="268"/>
    <x v="269"/>
    <n v="3500"/>
    <n v="8842"/>
    <n v="2.5262857142857142"/>
    <x v="1"/>
    <x v="215"/>
    <x v="267"/>
    <x v="1"/>
    <x v="1"/>
    <n v="1548914400"/>
    <n v="1550728800"/>
    <x v="0"/>
    <x v="0"/>
    <x v="19"/>
    <x v="4"/>
    <x v="19"/>
  </r>
  <r>
    <n v="270"/>
    <x v="269"/>
    <x v="270"/>
    <n v="173900"/>
    <n v="47260"/>
    <n v="0.27176538240368026"/>
    <x v="3"/>
    <x v="216"/>
    <x v="268"/>
    <x v="1"/>
    <x v="1"/>
    <n v="1291269600"/>
    <n v="1291442400"/>
    <x v="0"/>
    <x v="0"/>
    <x v="11"/>
    <x v="6"/>
    <x v="11"/>
  </r>
  <r>
    <n v="271"/>
    <x v="270"/>
    <x v="271"/>
    <n v="153700"/>
    <n v="1953"/>
    <n v="1.2706571242680547E-2"/>
    <x v="2"/>
    <x v="217"/>
    <x v="269"/>
    <x v="1"/>
    <x v="1"/>
    <n v="1449468000"/>
    <n v="1452146400"/>
    <x v="0"/>
    <x v="0"/>
    <x v="14"/>
    <x v="7"/>
    <x v="14"/>
  </r>
  <r>
    <n v="272"/>
    <x v="271"/>
    <x v="272"/>
    <n v="51100"/>
    <n v="155349"/>
    <n v="3.0400978473581213"/>
    <x v="1"/>
    <x v="218"/>
    <x v="270"/>
    <x v="1"/>
    <x v="1"/>
    <n v="1562734800"/>
    <n v="1564894800"/>
    <x v="0"/>
    <x v="1"/>
    <x v="3"/>
    <x v="3"/>
    <x v="3"/>
  </r>
  <r>
    <n v="273"/>
    <x v="272"/>
    <x v="273"/>
    <n v="7800"/>
    <n v="10704"/>
    <n v="1.3723076923076922"/>
    <x v="1"/>
    <x v="219"/>
    <x v="271"/>
    <x v="0"/>
    <x v="0"/>
    <n v="1505624400"/>
    <n v="1505883600"/>
    <x v="0"/>
    <x v="0"/>
    <x v="3"/>
    <x v="3"/>
    <x v="3"/>
  </r>
  <r>
    <n v="274"/>
    <x v="273"/>
    <x v="274"/>
    <n v="2400"/>
    <n v="773"/>
    <n v="0.32208333333333333"/>
    <x v="0"/>
    <x v="27"/>
    <x v="272"/>
    <x v="1"/>
    <x v="1"/>
    <n v="1509948000"/>
    <n v="1510380000"/>
    <x v="0"/>
    <x v="0"/>
    <x v="3"/>
    <x v="3"/>
    <x v="3"/>
  </r>
  <r>
    <n v="275"/>
    <x v="274"/>
    <x v="275"/>
    <n v="3900"/>
    <n v="9419"/>
    <n v="2.4151282051282053"/>
    <x v="1"/>
    <x v="220"/>
    <x v="273"/>
    <x v="1"/>
    <x v="1"/>
    <n v="1554526800"/>
    <n v="1555218000"/>
    <x v="0"/>
    <x v="0"/>
    <x v="18"/>
    <x v="5"/>
    <x v="18"/>
  </r>
  <r>
    <n v="276"/>
    <x v="275"/>
    <x v="276"/>
    <n v="5500"/>
    <n v="5324"/>
    <n v="0.96799999999999997"/>
    <x v="0"/>
    <x v="221"/>
    <x v="274"/>
    <x v="1"/>
    <x v="1"/>
    <n v="1334811600"/>
    <n v="1335243600"/>
    <x v="0"/>
    <x v="1"/>
    <x v="11"/>
    <x v="6"/>
    <x v="11"/>
  </r>
  <r>
    <n v="277"/>
    <x v="276"/>
    <x v="277"/>
    <n v="700"/>
    <n v="7465"/>
    <n v="10.664285714285715"/>
    <x v="1"/>
    <x v="100"/>
    <x v="275"/>
    <x v="1"/>
    <x v="1"/>
    <n v="1279515600"/>
    <n v="1279688400"/>
    <x v="0"/>
    <x v="0"/>
    <x v="3"/>
    <x v="3"/>
    <x v="3"/>
  </r>
  <r>
    <n v="278"/>
    <x v="277"/>
    <x v="278"/>
    <n v="2700"/>
    <n v="8799"/>
    <n v="3.2588888888888889"/>
    <x v="1"/>
    <x v="222"/>
    <x v="276"/>
    <x v="1"/>
    <x v="1"/>
    <n v="1353909600"/>
    <n v="1356069600"/>
    <x v="0"/>
    <x v="0"/>
    <x v="2"/>
    <x v="2"/>
    <x v="2"/>
  </r>
  <r>
    <n v="279"/>
    <x v="278"/>
    <x v="279"/>
    <n v="8000"/>
    <n v="13656"/>
    <n v="1.7070000000000001"/>
    <x v="1"/>
    <x v="223"/>
    <x v="277"/>
    <x v="1"/>
    <x v="1"/>
    <n v="1535950800"/>
    <n v="1536210000"/>
    <x v="0"/>
    <x v="0"/>
    <x v="3"/>
    <x v="3"/>
    <x v="3"/>
  </r>
  <r>
    <n v="280"/>
    <x v="279"/>
    <x v="280"/>
    <n v="2500"/>
    <n v="14536"/>
    <n v="5.8144"/>
    <x v="1"/>
    <x v="224"/>
    <x v="278"/>
    <x v="1"/>
    <x v="1"/>
    <n v="1511244000"/>
    <n v="1511762400"/>
    <x v="0"/>
    <x v="0"/>
    <x v="10"/>
    <x v="4"/>
    <x v="10"/>
  </r>
  <r>
    <n v="281"/>
    <x v="280"/>
    <x v="281"/>
    <n v="164500"/>
    <n v="150552"/>
    <n v="0.91520972644376897"/>
    <x v="0"/>
    <x v="225"/>
    <x v="279"/>
    <x v="1"/>
    <x v="1"/>
    <n v="1331445600"/>
    <n v="1333256400"/>
    <x v="0"/>
    <x v="1"/>
    <x v="3"/>
    <x v="3"/>
    <x v="3"/>
  </r>
  <r>
    <n v="282"/>
    <x v="281"/>
    <x v="282"/>
    <n v="8400"/>
    <n v="9076"/>
    <n v="1.0804761904761904"/>
    <x v="1"/>
    <x v="221"/>
    <x v="280"/>
    <x v="1"/>
    <x v="1"/>
    <n v="1480226400"/>
    <n v="1480744800"/>
    <x v="0"/>
    <x v="1"/>
    <x v="19"/>
    <x v="4"/>
    <x v="19"/>
  </r>
  <r>
    <n v="283"/>
    <x v="282"/>
    <x v="283"/>
    <n v="8100"/>
    <n v="1517"/>
    <n v="0.18728395061728395"/>
    <x v="0"/>
    <x v="226"/>
    <x v="281"/>
    <x v="3"/>
    <x v="3"/>
    <n v="1464584400"/>
    <n v="1465016400"/>
    <x v="0"/>
    <x v="0"/>
    <x v="1"/>
    <x v="1"/>
    <x v="1"/>
  </r>
  <r>
    <n v="284"/>
    <x v="283"/>
    <x v="284"/>
    <n v="9800"/>
    <n v="8153"/>
    <n v="0.83193877551020412"/>
    <x v="0"/>
    <x v="227"/>
    <x v="282"/>
    <x v="1"/>
    <x v="1"/>
    <n v="1335848400"/>
    <n v="1336280400"/>
    <x v="0"/>
    <x v="0"/>
    <x v="2"/>
    <x v="2"/>
    <x v="2"/>
  </r>
  <r>
    <n v="285"/>
    <x v="284"/>
    <x v="285"/>
    <n v="900"/>
    <n v="6357"/>
    <n v="7.0633333333333335"/>
    <x v="1"/>
    <x v="228"/>
    <x v="283"/>
    <x v="1"/>
    <x v="1"/>
    <n v="1473483600"/>
    <n v="1476766800"/>
    <x v="0"/>
    <x v="0"/>
    <x v="3"/>
    <x v="3"/>
    <x v="3"/>
  </r>
  <r>
    <n v="286"/>
    <x v="285"/>
    <x v="286"/>
    <n v="112100"/>
    <n v="19557"/>
    <n v="0.17446030330062445"/>
    <x v="3"/>
    <x v="229"/>
    <x v="284"/>
    <x v="1"/>
    <x v="1"/>
    <n v="1479880800"/>
    <n v="1480485600"/>
    <x v="0"/>
    <x v="0"/>
    <x v="3"/>
    <x v="3"/>
    <x v="3"/>
  </r>
  <r>
    <n v="287"/>
    <x v="286"/>
    <x v="287"/>
    <n v="6300"/>
    <n v="13213"/>
    <n v="2.0973015873015872"/>
    <x v="1"/>
    <x v="230"/>
    <x v="285"/>
    <x v="1"/>
    <x v="1"/>
    <n v="1430197200"/>
    <n v="1430197200"/>
    <x v="0"/>
    <x v="0"/>
    <x v="5"/>
    <x v="1"/>
    <x v="5"/>
  </r>
  <r>
    <n v="288"/>
    <x v="287"/>
    <x v="288"/>
    <n v="5600"/>
    <n v="5476"/>
    <n v="0.97785714285714287"/>
    <x v="0"/>
    <x v="231"/>
    <x v="286"/>
    <x v="3"/>
    <x v="3"/>
    <n v="1331701200"/>
    <n v="1331787600"/>
    <x v="0"/>
    <x v="1"/>
    <x v="16"/>
    <x v="1"/>
    <x v="16"/>
  </r>
  <r>
    <n v="289"/>
    <x v="288"/>
    <x v="289"/>
    <n v="800"/>
    <n v="13474"/>
    <n v="16.842500000000001"/>
    <x v="1"/>
    <x v="232"/>
    <x v="287"/>
    <x v="0"/>
    <x v="0"/>
    <n v="1438578000"/>
    <n v="1438837200"/>
    <x v="0"/>
    <x v="0"/>
    <x v="3"/>
    <x v="3"/>
    <x v="3"/>
  </r>
  <r>
    <n v="290"/>
    <x v="289"/>
    <x v="290"/>
    <n v="168600"/>
    <n v="91722"/>
    <n v="0.54402135231316728"/>
    <x v="0"/>
    <x v="233"/>
    <x v="288"/>
    <x v="1"/>
    <x v="1"/>
    <n v="1368162000"/>
    <n v="1370926800"/>
    <x v="0"/>
    <x v="1"/>
    <x v="4"/>
    <x v="4"/>
    <x v="4"/>
  </r>
  <r>
    <n v="291"/>
    <x v="290"/>
    <x v="291"/>
    <n v="1800"/>
    <n v="8219"/>
    <n v="4.5661111111111108"/>
    <x v="1"/>
    <x v="37"/>
    <x v="289"/>
    <x v="1"/>
    <x v="1"/>
    <n v="1318654800"/>
    <n v="1319000400"/>
    <x v="1"/>
    <x v="0"/>
    <x v="2"/>
    <x v="2"/>
    <x v="2"/>
  </r>
  <r>
    <n v="292"/>
    <x v="291"/>
    <x v="292"/>
    <n v="7300"/>
    <n v="717"/>
    <n v="9.8219178082191785E-2"/>
    <x v="0"/>
    <x v="234"/>
    <x v="290"/>
    <x v="1"/>
    <x v="1"/>
    <n v="1331874000"/>
    <n v="1333429200"/>
    <x v="0"/>
    <x v="0"/>
    <x v="0"/>
    <x v="0"/>
    <x v="0"/>
  </r>
  <r>
    <n v="293"/>
    <x v="292"/>
    <x v="293"/>
    <n v="6500"/>
    <n v="1065"/>
    <n v="0.16384615384615384"/>
    <x v="3"/>
    <x v="235"/>
    <x v="291"/>
    <x v="6"/>
    <x v="6"/>
    <n v="1286254800"/>
    <n v="1287032400"/>
    <x v="0"/>
    <x v="0"/>
    <x v="3"/>
    <x v="3"/>
    <x v="3"/>
  </r>
  <r>
    <n v="294"/>
    <x v="293"/>
    <x v="294"/>
    <n v="600"/>
    <n v="8038"/>
    <n v="13.396666666666667"/>
    <x v="1"/>
    <x v="236"/>
    <x v="292"/>
    <x v="1"/>
    <x v="1"/>
    <n v="1540530000"/>
    <n v="1541570400"/>
    <x v="0"/>
    <x v="0"/>
    <x v="3"/>
    <x v="3"/>
    <x v="3"/>
  </r>
  <r>
    <n v="295"/>
    <x v="294"/>
    <x v="295"/>
    <n v="192900"/>
    <n v="68769"/>
    <n v="0.35650077760497667"/>
    <x v="0"/>
    <x v="237"/>
    <x v="293"/>
    <x v="5"/>
    <x v="5"/>
    <n v="1381813200"/>
    <n v="1383976800"/>
    <x v="0"/>
    <x v="0"/>
    <x v="3"/>
    <x v="3"/>
    <x v="3"/>
  </r>
  <r>
    <n v="296"/>
    <x v="295"/>
    <x v="296"/>
    <n v="6100"/>
    <n v="3352"/>
    <n v="0.54950819672131146"/>
    <x v="0"/>
    <x v="63"/>
    <x v="294"/>
    <x v="2"/>
    <x v="2"/>
    <n v="1548655200"/>
    <n v="1550556000"/>
    <x v="0"/>
    <x v="0"/>
    <x v="3"/>
    <x v="3"/>
    <x v="3"/>
  </r>
  <r>
    <n v="297"/>
    <x v="296"/>
    <x v="297"/>
    <n v="7200"/>
    <n v="6785"/>
    <n v="0.94236111111111109"/>
    <x v="0"/>
    <x v="238"/>
    <x v="295"/>
    <x v="2"/>
    <x v="2"/>
    <n v="1389679200"/>
    <n v="1390456800"/>
    <x v="0"/>
    <x v="1"/>
    <x v="3"/>
    <x v="3"/>
    <x v="3"/>
  </r>
  <r>
    <n v="298"/>
    <x v="297"/>
    <x v="298"/>
    <n v="3500"/>
    <n v="5037"/>
    <n v="1.4391428571428571"/>
    <x v="1"/>
    <x v="239"/>
    <x v="296"/>
    <x v="1"/>
    <x v="1"/>
    <n v="1456466400"/>
    <n v="1458018000"/>
    <x v="0"/>
    <x v="1"/>
    <x v="1"/>
    <x v="1"/>
    <x v="1"/>
  </r>
  <r>
    <n v="299"/>
    <x v="298"/>
    <x v="299"/>
    <n v="3800"/>
    <n v="1954"/>
    <n v="0.51421052631578945"/>
    <x v="0"/>
    <x v="240"/>
    <x v="297"/>
    <x v="1"/>
    <x v="1"/>
    <n v="1456984800"/>
    <n v="1461819600"/>
    <x v="0"/>
    <x v="0"/>
    <x v="0"/>
    <x v="0"/>
    <x v="0"/>
  </r>
  <r>
    <n v="300"/>
    <x v="299"/>
    <x v="300"/>
    <n v="100"/>
    <n v="5"/>
    <n v="0.05"/>
    <x v="0"/>
    <x v="49"/>
    <x v="298"/>
    <x v="3"/>
    <x v="3"/>
    <n v="1504069200"/>
    <n v="1504155600"/>
    <x v="0"/>
    <x v="1"/>
    <x v="9"/>
    <x v="5"/>
    <x v="9"/>
  </r>
  <r>
    <n v="301"/>
    <x v="300"/>
    <x v="301"/>
    <n v="900"/>
    <n v="12102"/>
    <n v="13.446666666666667"/>
    <x v="1"/>
    <x v="241"/>
    <x v="299"/>
    <x v="1"/>
    <x v="1"/>
    <n v="1424930400"/>
    <n v="1426395600"/>
    <x v="0"/>
    <x v="0"/>
    <x v="4"/>
    <x v="4"/>
    <x v="4"/>
  </r>
  <r>
    <n v="302"/>
    <x v="301"/>
    <x v="302"/>
    <n v="76100"/>
    <n v="24234"/>
    <n v="0.31844940867279897"/>
    <x v="0"/>
    <x v="242"/>
    <x v="300"/>
    <x v="1"/>
    <x v="1"/>
    <n v="1535864400"/>
    <n v="1537074000"/>
    <x v="0"/>
    <x v="0"/>
    <x v="3"/>
    <x v="3"/>
    <x v="3"/>
  </r>
  <r>
    <n v="303"/>
    <x v="302"/>
    <x v="303"/>
    <n v="3400"/>
    <n v="2809"/>
    <n v="0.82617647058823529"/>
    <x v="0"/>
    <x v="235"/>
    <x v="301"/>
    <x v="1"/>
    <x v="1"/>
    <n v="1452146400"/>
    <n v="1452578400"/>
    <x v="0"/>
    <x v="0"/>
    <x v="7"/>
    <x v="1"/>
    <x v="7"/>
  </r>
  <r>
    <n v="304"/>
    <x v="303"/>
    <x v="304"/>
    <n v="2100"/>
    <n v="11469"/>
    <n v="5.4614285714285717"/>
    <x v="1"/>
    <x v="23"/>
    <x v="302"/>
    <x v="1"/>
    <x v="1"/>
    <n v="1470546000"/>
    <n v="1474088400"/>
    <x v="0"/>
    <x v="0"/>
    <x v="4"/>
    <x v="4"/>
    <x v="4"/>
  </r>
  <r>
    <n v="305"/>
    <x v="304"/>
    <x v="305"/>
    <n v="2800"/>
    <n v="8014"/>
    <n v="2.8621428571428571"/>
    <x v="1"/>
    <x v="72"/>
    <x v="303"/>
    <x v="1"/>
    <x v="1"/>
    <n v="1458363600"/>
    <n v="1461906000"/>
    <x v="0"/>
    <x v="0"/>
    <x v="3"/>
    <x v="3"/>
    <x v="3"/>
  </r>
  <r>
    <n v="306"/>
    <x v="305"/>
    <x v="306"/>
    <n v="6500"/>
    <n v="514"/>
    <n v="7.9076923076923072E-2"/>
    <x v="0"/>
    <x v="243"/>
    <x v="304"/>
    <x v="1"/>
    <x v="1"/>
    <n v="1500008400"/>
    <n v="1500267600"/>
    <x v="0"/>
    <x v="1"/>
    <x v="3"/>
    <x v="3"/>
    <x v="3"/>
  </r>
  <r>
    <n v="307"/>
    <x v="306"/>
    <x v="307"/>
    <n v="32900"/>
    <n v="43473"/>
    <n v="1.3213677811550153"/>
    <x v="1"/>
    <x v="244"/>
    <x v="305"/>
    <x v="3"/>
    <x v="3"/>
    <n v="1338958800"/>
    <n v="1340686800"/>
    <x v="0"/>
    <x v="1"/>
    <x v="13"/>
    <x v="5"/>
    <x v="13"/>
  </r>
  <r>
    <n v="308"/>
    <x v="307"/>
    <x v="308"/>
    <n v="118200"/>
    <n v="87560"/>
    <n v="0.74077834179357027"/>
    <x v="0"/>
    <x v="245"/>
    <x v="306"/>
    <x v="1"/>
    <x v="1"/>
    <n v="1303102800"/>
    <n v="1303189200"/>
    <x v="0"/>
    <x v="0"/>
    <x v="3"/>
    <x v="3"/>
    <x v="3"/>
  </r>
  <r>
    <n v="309"/>
    <x v="308"/>
    <x v="309"/>
    <n v="4100"/>
    <n v="3087"/>
    <n v="0.75292682926829269"/>
    <x v="3"/>
    <x v="51"/>
    <x v="307"/>
    <x v="1"/>
    <x v="1"/>
    <n v="1316581200"/>
    <n v="1318309200"/>
    <x v="0"/>
    <x v="1"/>
    <x v="7"/>
    <x v="1"/>
    <x v="7"/>
  </r>
  <r>
    <n v="310"/>
    <x v="309"/>
    <x v="310"/>
    <n v="7800"/>
    <n v="1586"/>
    <n v="0.20333333333333334"/>
    <x v="0"/>
    <x v="36"/>
    <x v="308"/>
    <x v="1"/>
    <x v="1"/>
    <n v="1270789200"/>
    <n v="1272171600"/>
    <x v="0"/>
    <x v="0"/>
    <x v="11"/>
    <x v="6"/>
    <x v="11"/>
  </r>
  <r>
    <n v="311"/>
    <x v="310"/>
    <x v="311"/>
    <n v="6300"/>
    <n v="12812"/>
    <n v="2.0336507936507937"/>
    <x v="1"/>
    <x v="246"/>
    <x v="309"/>
    <x v="1"/>
    <x v="1"/>
    <n v="1297836000"/>
    <n v="1298872800"/>
    <x v="0"/>
    <x v="0"/>
    <x v="3"/>
    <x v="3"/>
    <x v="3"/>
  </r>
  <r>
    <n v="312"/>
    <x v="311"/>
    <x v="312"/>
    <n v="59100"/>
    <n v="183345"/>
    <n v="3.1022842639593908"/>
    <x v="1"/>
    <x v="247"/>
    <x v="310"/>
    <x v="1"/>
    <x v="1"/>
    <n v="1382677200"/>
    <n v="1383282000"/>
    <x v="0"/>
    <x v="0"/>
    <x v="3"/>
    <x v="3"/>
    <x v="3"/>
  </r>
  <r>
    <n v="313"/>
    <x v="312"/>
    <x v="313"/>
    <n v="2200"/>
    <n v="8697"/>
    <n v="3.9531818181818181"/>
    <x v="1"/>
    <x v="248"/>
    <x v="311"/>
    <x v="1"/>
    <x v="1"/>
    <n v="1330322400"/>
    <n v="1330495200"/>
    <x v="0"/>
    <x v="0"/>
    <x v="1"/>
    <x v="1"/>
    <x v="1"/>
  </r>
  <r>
    <n v="314"/>
    <x v="313"/>
    <x v="314"/>
    <n v="1400"/>
    <n v="4126"/>
    <n v="2.9471428571428571"/>
    <x v="1"/>
    <x v="221"/>
    <x v="312"/>
    <x v="1"/>
    <x v="1"/>
    <n v="1552366800"/>
    <n v="1552798800"/>
    <x v="0"/>
    <x v="1"/>
    <x v="4"/>
    <x v="4"/>
    <x v="4"/>
  </r>
  <r>
    <n v="315"/>
    <x v="314"/>
    <x v="315"/>
    <n v="9500"/>
    <n v="3220"/>
    <n v="0.33894736842105261"/>
    <x v="0"/>
    <x v="249"/>
    <x v="313"/>
    <x v="1"/>
    <x v="1"/>
    <n v="1400907600"/>
    <n v="1403413200"/>
    <x v="0"/>
    <x v="0"/>
    <x v="3"/>
    <x v="3"/>
    <x v="3"/>
  </r>
  <r>
    <n v="316"/>
    <x v="315"/>
    <x v="316"/>
    <n v="9600"/>
    <n v="6401"/>
    <n v="0.66677083333333331"/>
    <x v="0"/>
    <x v="250"/>
    <x v="314"/>
    <x v="6"/>
    <x v="6"/>
    <n v="1574143200"/>
    <n v="1574229600"/>
    <x v="0"/>
    <x v="1"/>
    <x v="0"/>
    <x v="0"/>
    <x v="0"/>
  </r>
  <r>
    <n v="317"/>
    <x v="316"/>
    <x v="317"/>
    <n v="6600"/>
    <n v="1269"/>
    <n v="0.19227272727272726"/>
    <x v="0"/>
    <x v="141"/>
    <x v="315"/>
    <x v="1"/>
    <x v="1"/>
    <n v="1494738000"/>
    <n v="1495861200"/>
    <x v="0"/>
    <x v="0"/>
    <x v="3"/>
    <x v="3"/>
    <x v="3"/>
  </r>
  <r>
    <n v="318"/>
    <x v="317"/>
    <x v="318"/>
    <n v="5700"/>
    <n v="903"/>
    <n v="0.15842105263157893"/>
    <x v="0"/>
    <x v="68"/>
    <x v="316"/>
    <x v="1"/>
    <x v="1"/>
    <n v="1392357600"/>
    <n v="1392530400"/>
    <x v="0"/>
    <x v="0"/>
    <x v="1"/>
    <x v="1"/>
    <x v="1"/>
  </r>
  <r>
    <n v="319"/>
    <x v="318"/>
    <x v="319"/>
    <n v="8400"/>
    <n v="3251"/>
    <n v="0.38702380952380955"/>
    <x v="3"/>
    <x v="251"/>
    <x v="317"/>
    <x v="1"/>
    <x v="1"/>
    <n v="1281589200"/>
    <n v="1283662800"/>
    <x v="0"/>
    <x v="0"/>
    <x v="2"/>
    <x v="2"/>
    <x v="2"/>
  </r>
  <r>
    <n v="320"/>
    <x v="319"/>
    <x v="320"/>
    <n v="84400"/>
    <n v="8092"/>
    <n v="9.5876777251184833E-2"/>
    <x v="0"/>
    <x v="175"/>
    <x v="318"/>
    <x v="1"/>
    <x v="1"/>
    <n v="1305003600"/>
    <n v="1305781200"/>
    <x v="0"/>
    <x v="0"/>
    <x v="13"/>
    <x v="5"/>
    <x v="13"/>
  </r>
  <r>
    <n v="321"/>
    <x v="320"/>
    <x v="321"/>
    <n v="170400"/>
    <n v="160422"/>
    <n v="0.94144366197183094"/>
    <x v="0"/>
    <x v="194"/>
    <x v="319"/>
    <x v="1"/>
    <x v="1"/>
    <n v="1301634000"/>
    <n v="1302325200"/>
    <x v="0"/>
    <x v="0"/>
    <x v="12"/>
    <x v="4"/>
    <x v="12"/>
  </r>
  <r>
    <n v="322"/>
    <x v="321"/>
    <x v="322"/>
    <n v="117900"/>
    <n v="196377"/>
    <n v="1.6656234096692113"/>
    <x v="1"/>
    <x v="252"/>
    <x v="320"/>
    <x v="1"/>
    <x v="1"/>
    <n v="1290664800"/>
    <n v="1291788000"/>
    <x v="0"/>
    <x v="0"/>
    <x v="3"/>
    <x v="3"/>
    <x v="3"/>
  </r>
  <r>
    <n v="323"/>
    <x v="322"/>
    <x v="323"/>
    <n v="8900"/>
    <n v="2148"/>
    <n v="0.24134831460674158"/>
    <x v="0"/>
    <x v="150"/>
    <x v="321"/>
    <x v="4"/>
    <x v="4"/>
    <n v="1395896400"/>
    <n v="1396069200"/>
    <x v="0"/>
    <x v="0"/>
    <x v="4"/>
    <x v="4"/>
    <x v="4"/>
  </r>
  <r>
    <n v="324"/>
    <x v="323"/>
    <x v="324"/>
    <n v="7100"/>
    <n v="11648"/>
    <n v="1.6405633802816901"/>
    <x v="1"/>
    <x v="253"/>
    <x v="322"/>
    <x v="1"/>
    <x v="1"/>
    <n v="1434862800"/>
    <n v="1435899600"/>
    <x v="0"/>
    <x v="1"/>
    <x v="3"/>
    <x v="3"/>
    <x v="3"/>
  </r>
  <r>
    <n v="325"/>
    <x v="324"/>
    <x v="325"/>
    <n v="6500"/>
    <n v="5897"/>
    <n v="0.90723076923076929"/>
    <x v="0"/>
    <x v="107"/>
    <x v="323"/>
    <x v="1"/>
    <x v="1"/>
    <n v="1529125200"/>
    <n v="1531112400"/>
    <x v="0"/>
    <x v="1"/>
    <x v="3"/>
    <x v="3"/>
    <x v="3"/>
  </r>
  <r>
    <n v="326"/>
    <x v="325"/>
    <x v="326"/>
    <n v="7200"/>
    <n v="3326"/>
    <n v="0.46194444444444444"/>
    <x v="0"/>
    <x v="58"/>
    <x v="324"/>
    <x v="1"/>
    <x v="1"/>
    <n v="1451109600"/>
    <n v="1451628000"/>
    <x v="0"/>
    <x v="0"/>
    <x v="10"/>
    <x v="4"/>
    <x v="10"/>
  </r>
  <r>
    <n v="327"/>
    <x v="326"/>
    <x v="327"/>
    <n v="2600"/>
    <n v="1002"/>
    <n v="0.38538461538461538"/>
    <x v="0"/>
    <x v="254"/>
    <x v="325"/>
    <x v="1"/>
    <x v="1"/>
    <n v="1566968400"/>
    <n v="1567314000"/>
    <x v="0"/>
    <x v="1"/>
    <x v="3"/>
    <x v="3"/>
    <x v="3"/>
  </r>
  <r>
    <n v="328"/>
    <x v="327"/>
    <x v="328"/>
    <n v="98700"/>
    <n v="131826"/>
    <n v="1.3356231003039514"/>
    <x v="1"/>
    <x v="255"/>
    <x v="326"/>
    <x v="1"/>
    <x v="1"/>
    <n v="1543557600"/>
    <n v="1544508000"/>
    <x v="0"/>
    <x v="0"/>
    <x v="1"/>
    <x v="1"/>
    <x v="1"/>
  </r>
  <r>
    <n v="329"/>
    <x v="328"/>
    <x v="329"/>
    <n v="93800"/>
    <n v="21477"/>
    <n v="0.22896588486140726"/>
    <x v="2"/>
    <x v="57"/>
    <x v="327"/>
    <x v="1"/>
    <x v="1"/>
    <n v="1481522400"/>
    <n v="1482472800"/>
    <x v="0"/>
    <x v="0"/>
    <x v="11"/>
    <x v="6"/>
    <x v="11"/>
  </r>
  <r>
    <n v="330"/>
    <x v="329"/>
    <x v="330"/>
    <n v="33700"/>
    <n v="62330"/>
    <n v="1.8495548961424333"/>
    <x v="1"/>
    <x v="256"/>
    <x v="328"/>
    <x v="4"/>
    <x v="4"/>
    <n v="1512712800"/>
    <n v="1512799200"/>
    <x v="0"/>
    <x v="0"/>
    <x v="4"/>
    <x v="4"/>
    <x v="4"/>
  </r>
  <r>
    <n v="331"/>
    <x v="330"/>
    <x v="331"/>
    <n v="3300"/>
    <n v="14643"/>
    <n v="4.4372727272727275"/>
    <x v="1"/>
    <x v="257"/>
    <x v="329"/>
    <x v="1"/>
    <x v="1"/>
    <n v="1324274400"/>
    <n v="1324360800"/>
    <x v="0"/>
    <x v="0"/>
    <x v="0"/>
    <x v="0"/>
    <x v="0"/>
  </r>
  <r>
    <n v="332"/>
    <x v="331"/>
    <x v="332"/>
    <n v="20700"/>
    <n v="41396"/>
    <n v="1.999806763285024"/>
    <x v="1"/>
    <x v="258"/>
    <x v="330"/>
    <x v="1"/>
    <x v="1"/>
    <n v="1364446800"/>
    <n v="1364533200"/>
    <x v="0"/>
    <x v="0"/>
    <x v="8"/>
    <x v="2"/>
    <x v="8"/>
  </r>
  <r>
    <n v="333"/>
    <x v="332"/>
    <x v="333"/>
    <n v="9600"/>
    <n v="11900"/>
    <n v="1.2395833333333333"/>
    <x v="1"/>
    <x v="259"/>
    <x v="331"/>
    <x v="1"/>
    <x v="1"/>
    <n v="1542693600"/>
    <n v="1545112800"/>
    <x v="0"/>
    <x v="0"/>
    <x v="3"/>
    <x v="3"/>
    <x v="3"/>
  </r>
  <r>
    <n v="334"/>
    <x v="333"/>
    <x v="334"/>
    <n v="66200"/>
    <n v="123538"/>
    <n v="1.8661329305135952"/>
    <x v="1"/>
    <x v="260"/>
    <x v="332"/>
    <x v="1"/>
    <x v="1"/>
    <n v="1515564000"/>
    <n v="1516168800"/>
    <x v="0"/>
    <x v="0"/>
    <x v="1"/>
    <x v="1"/>
    <x v="1"/>
  </r>
  <r>
    <n v="335"/>
    <x v="334"/>
    <x v="335"/>
    <n v="173800"/>
    <n v="198628"/>
    <n v="1.1428538550057536"/>
    <x v="1"/>
    <x v="261"/>
    <x v="333"/>
    <x v="1"/>
    <x v="1"/>
    <n v="1573797600"/>
    <n v="1574920800"/>
    <x v="0"/>
    <x v="0"/>
    <x v="1"/>
    <x v="1"/>
    <x v="1"/>
  </r>
  <r>
    <n v="336"/>
    <x v="335"/>
    <x v="336"/>
    <n v="70700"/>
    <n v="68602"/>
    <n v="0.97032531824611035"/>
    <x v="0"/>
    <x v="262"/>
    <x v="334"/>
    <x v="1"/>
    <x v="1"/>
    <n v="1292392800"/>
    <n v="1292479200"/>
    <x v="0"/>
    <x v="1"/>
    <x v="1"/>
    <x v="1"/>
    <x v="1"/>
  </r>
  <r>
    <n v="337"/>
    <x v="336"/>
    <x v="337"/>
    <n v="94500"/>
    <n v="116064"/>
    <n v="1.2281904761904763"/>
    <x v="1"/>
    <x v="263"/>
    <x v="335"/>
    <x v="1"/>
    <x v="1"/>
    <n v="1573452000"/>
    <n v="1573538400"/>
    <x v="0"/>
    <x v="0"/>
    <x v="3"/>
    <x v="3"/>
    <x v="3"/>
  </r>
  <r>
    <n v="338"/>
    <x v="337"/>
    <x v="338"/>
    <n v="69800"/>
    <n v="125042"/>
    <n v="1.7914326647564469"/>
    <x v="1"/>
    <x v="264"/>
    <x v="336"/>
    <x v="1"/>
    <x v="1"/>
    <n v="1317790800"/>
    <n v="1320382800"/>
    <x v="0"/>
    <x v="0"/>
    <x v="3"/>
    <x v="3"/>
    <x v="3"/>
  </r>
  <r>
    <n v="339"/>
    <x v="338"/>
    <x v="339"/>
    <n v="136300"/>
    <n v="108974"/>
    <n v="0.79951577402787966"/>
    <x v="3"/>
    <x v="265"/>
    <x v="337"/>
    <x v="0"/>
    <x v="0"/>
    <n v="1501650000"/>
    <n v="1502859600"/>
    <x v="0"/>
    <x v="0"/>
    <x v="3"/>
    <x v="3"/>
    <x v="3"/>
  </r>
  <r>
    <n v="340"/>
    <x v="339"/>
    <x v="340"/>
    <n v="37100"/>
    <n v="34964"/>
    <n v="0.94242587601078165"/>
    <x v="0"/>
    <x v="224"/>
    <x v="338"/>
    <x v="1"/>
    <x v="1"/>
    <n v="1323669600"/>
    <n v="1323756000"/>
    <x v="0"/>
    <x v="0"/>
    <x v="14"/>
    <x v="7"/>
    <x v="14"/>
  </r>
  <r>
    <n v="341"/>
    <x v="340"/>
    <x v="341"/>
    <n v="114300"/>
    <n v="96777"/>
    <n v="0.84669291338582675"/>
    <x v="0"/>
    <x v="266"/>
    <x v="339"/>
    <x v="1"/>
    <x v="1"/>
    <n v="1440738000"/>
    <n v="1441342800"/>
    <x v="0"/>
    <x v="0"/>
    <x v="7"/>
    <x v="1"/>
    <x v="7"/>
  </r>
  <r>
    <n v="342"/>
    <x v="341"/>
    <x v="342"/>
    <n v="47900"/>
    <n v="31864"/>
    <n v="0.66521920668058454"/>
    <x v="0"/>
    <x v="267"/>
    <x v="340"/>
    <x v="1"/>
    <x v="1"/>
    <n v="1374296400"/>
    <n v="1375333200"/>
    <x v="0"/>
    <x v="0"/>
    <x v="3"/>
    <x v="3"/>
    <x v="3"/>
  </r>
  <r>
    <n v="343"/>
    <x v="342"/>
    <x v="343"/>
    <n v="9000"/>
    <n v="4853"/>
    <n v="0.53922222222222227"/>
    <x v="0"/>
    <x v="98"/>
    <x v="341"/>
    <x v="1"/>
    <x v="1"/>
    <n v="1384840800"/>
    <n v="1389420000"/>
    <x v="0"/>
    <x v="0"/>
    <x v="3"/>
    <x v="3"/>
    <x v="3"/>
  </r>
  <r>
    <n v="344"/>
    <x v="343"/>
    <x v="344"/>
    <n v="197600"/>
    <n v="82959"/>
    <n v="0.41983299595141699"/>
    <x v="0"/>
    <x v="268"/>
    <x v="342"/>
    <x v="1"/>
    <x v="1"/>
    <n v="1516600800"/>
    <n v="1520056800"/>
    <x v="0"/>
    <x v="0"/>
    <x v="11"/>
    <x v="6"/>
    <x v="11"/>
  </r>
  <r>
    <n v="345"/>
    <x v="344"/>
    <x v="345"/>
    <n v="157600"/>
    <n v="23159"/>
    <n v="0.14694796954314721"/>
    <x v="0"/>
    <x v="269"/>
    <x v="343"/>
    <x v="4"/>
    <x v="4"/>
    <n v="1436418000"/>
    <n v="1436504400"/>
    <x v="0"/>
    <x v="0"/>
    <x v="6"/>
    <x v="4"/>
    <x v="6"/>
  </r>
  <r>
    <n v="346"/>
    <x v="345"/>
    <x v="346"/>
    <n v="8000"/>
    <n v="2758"/>
    <n v="0.34475"/>
    <x v="0"/>
    <x v="270"/>
    <x v="344"/>
    <x v="1"/>
    <x v="1"/>
    <n v="1503550800"/>
    <n v="1508302800"/>
    <x v="0"/>
    <x v="1"/>
    <x v="7"/>
    <x v="1"/>
    <x v="7"/>
  </r>
  <r>
    <n v="347"/>
    <x v="346"/>
    <x v="347"/>
    <n v="900"/>
    <n v="12607"/>
    <n v="14.007777777777777"/>
    <x v="1"/>
    <x v="271"/>
    <x v="345"/>
    <x v="1"/>
    <x v="1"/>
    <n v="1423634400"/>
    <n v="1425708000"/>
    <x v="0"/>
    <x v="0"/>
    <x v="2"/>
    <x v="2"/>
    <x v="2"/>
  </r>
  <r>
    <n v="348"/>
    <x v="347"/>
    <x v="348"/>
    <n v="199000"/>
    <n v="142823"/>
    <n v="0.71770351758793971"/>
    <x v="0"/>
    <x v="272"/>
    <x v="346"/>
    <x v="1"/>
    <x v="1"/>
    <n v="1487224800"/>
    <n v="1488348000"/>
    <x v="0"/>
    <x v="0"/>
    <x v="0"/>
    <x v="0"/>
    <x v="0"/>
  </r>
  <r>
    <n v="349"/>
    <x v="348"/>
    <x v="349"/>
    <n v="180800"/>
    <n v="95958"/>
    <n v="0.53074115044247783"/>
    <x v="0"/>
    <x v="273"/>
    <x v="347"/>
    <x v="1"/>
    <x v="1"/>
    <n v="1500008400"/>
    <n v="1502600400"/>
    <x v="0"/>
    <x v="0"/>
    <x v="3"/>
    <x v="3"/>
    <x v="3"/>
  </r>
  <r>
    <n v="350"/>
    <x v="349"/>
    <x v="350"/>
    <n v="100"/>
    <n v="5"/>
    <n v="0.05"/>
    <x v="0"/>
    <x v="49"/>
    <x v="298"/>
    <x v="1"/>
    <x v="1"/>
    <n v="1432098000"/>
    <n v="1433653200"/>
    <x v="0"/>
    <x v="1"/>
    <x v="17"/>
    <x v="1"/>
    <x v="17"/>
  </r>
  <r>
    <n v="351"/>
    <x v="350"/>
    <x v="351"/>
    <n v="74100"/>
    <n v="94631"/>
    <n v="1.2770715249662619"/>
    <x v="1"/>
    <x v="274"/>
    <x v="348"/>
    <x v="1"/>
    <x v="1"/>
    <n v="1440392400"/>
    <n v="1441602000"/>
    <x v="0"/>
    <x v="0"/>
    <x v="1"/>
    <x v="1"/>
    <x v="1"/>
  </r>
  <r>
    <n v="352"/>
    <x v="351"/>
    <x v="352"/>
    <n v="2800"/>
    <n v="977"/>
    <n v="0.34892857142857142"/>
    <x v="0"/>
    <x v="254"/>
    <x v="349"/>
    <x v="0"/>
    <x v="0"/>
    <n v="1446876000"/>
    <n v="1447567200"/>
    <x v="0"/>
    <x v="0"/>
    <x v="3"/>
    <x v="3"/>
    <x v="3"/>
  </r>
  <r>
    <n v="353"/>
    <x v="352"/>
    <x v="353"/>
    <n v="33600"/>
    <n v="137961"/>
    <n v="4.105982142857143"/>
    <x v="1"/>
    <x v="275"/>
    <x v="350"/>
    <x v="1"/>
    <x v="1"/>
    <n v="1562302800"/>
    <n v="1562389200"/>
    <x v="0"/>
    <x v="0"/>
    <x v="3"/>
    <x v="3"/>
    <x v="3"/>
  </r>
  <r>
    <n v="354"/>
    <x v="353"/>
    <x v="354"/>
    <n v="6100"/>
    <n v="7548"/>
    <n v="1.2373770491803278"/>
    <x v="1"/>
    <x v="175"/>
    <x v="351"/>
    <x v="3"/>
    <x v="3"/>
    <n v="1378184400"/>
    <n v="1378789200"/>
    <x v="0"/>
    <x v="0"/>
    <x v="4"/>
    <x v="4"/>
    <x v="4"/>
  </r>
  <r>
    <n v="355"/>
    <x v="354"/>
    <x v="355"/>
    <n v="3800"/>
    <n v="2241"/>
    <n v="0.58973684210526311"/>
    <x v="2"/>
    <x v="99"/>
    <x v="352"/>
    <x v="1"/>
    <x v="1"/>
    <n v="1485064800"/>
    <n v="1488520800"/>
    <x v="0"/>
    <x v="0"/>
    <x v="8"/>
    <x v="2"/>
    <x v="8"/>
  </r>
  <r>
    <n v="356"/>
    <x v="355"/>
    <x v="356"/>
    <n v="9300"/>
    <n v="3431"/>
    <n v="0.36892473118279567"/>
    <x v="0"/>
    <x v="174"/>
    <x v="353"/>
    <x v="6"/>
    <x v="6"/>
    <n v="1326520800"/>
    <n v="1327298400"/>
    <x v="0"/>
    <x v="0"/>
    <x v="3"/>
    <x v="3"/>
    <x v="3"/>
  </r>
  <r>
    <n v="357"/>
    <x v="356"/>
    <x v="357"/>
    <n v="2300"/>
    <n v="4253"/>
    <n v="1.8491304347826087"/>
    <x v="1"/>
    <x v="142"/>
    <x v="354"/>
    <x v="1"/>
    <x v="1"/>
    <n v="1441256400"/>
    <n v="1443416400"/>
    <x v="0"/>
    <x v="0"/>
    <x v="11"/>
    <x v="6"/>
    <x v="11"/>
  </r>
  <r>
    <n v="358"/>
    <x v="357"/>
    <x v="358"/>
    <n v="9700"/>
    <n v="1146"/>
    <n v="0.11814432989690722"/>
    <x v="0"/>
    <x v="276"/>
    <x v="355"/>
    <x v="0"/>
    <x v="0"/>
    <n v="1533877200"/>
    <n v="1534136400"/>
    <x v="1"/>
    <x v="0"/>
    <x v="14"/>
    <x v="7"/>
    <x v="14"/>
  </r>
  <r>
    <n v="359"/>
    <x v="358"/>
    <x v="359"/>
    <n v="4000"/>
    <n v="11948"/>
    <n v="2.9870000000000001"/>
    <x v="1"/>
    <x v="277"/>
    <x v="356"/>
    <x v="1"/>
    <x v="1"/>
    <n v="1314421200"/>
    <n v="1315026000"/>
    <x v="0"/>
    <x v="0"/>
    <x v="10"/>
    <x v="4"/>
    <x v="10"/>
  </r>
  <r>
    <n v="360"/>
    <x v="359"/>
    <x v="360"/>
    <n v="59700"/>
    <n v="135132"/>
    <n v="2.2635175879396985"/>
    <x v="1"/>
    <x v="278"/>
    <x v="357"/>
    <x v="4"/>
    <x v="4"/>
    <n v="1293861600"/>
    <n v="1295071200"/>
    <x v="0"/>
    <x v="1"/>
    <x v="3"/>
    <x v="3"/>
    <x v="3"/>
  </r>
  <r>
    <n v="361"/>
    <x v="360"/>
    <x v="361"/>
    <n v="5500"/>
    <n v="9546"/>
    <n v="1.7356363636363636"/>
    <x v="1"/>
    <x v="39"/>
    <x v="358"/>
    <x v="1"/>
    <x v="1"/>
    <n v="1507352400"/>
    <n v="1509426000"/>
    <x v="0"/>
    <x v="0"/>
    <x v="3"/>
    <x v="3"/>
    <x v="3"/>
  </r>
  <r>
    <n v="362"/>
    <x v="361"/>
    <x v="362"/>
    <n v="3700"/>
    <n v="13755"/>
    <n v="3.7175675675675675"/>
    <x v="1"/>
    <x v="271"/>
    <x v="359"/>
    <x v="1"/>
    <x v="1"/>
    <n v="1296108000"/>
    <n v="1299391200"/>
    <x v="0"/>
    <x v="0"/>
    <x v="1"/>
    <x v="1"/>
    <x v="1"/>
  </r>
  <r>
    <n v="363"/>
    <x v="362"/>
    <x v="363"/>
    <n v="5200"/>
    <n v="8330"/>
    <n v="1.601923076923077"/>
    <x v="1"/>
    <x v="279"/>
    <x v="360"/>
    <x v="1"/>
    <x v="1"/>
    <n v="1324965600"/>
    <n v="1325052000"/>
    <x v="0"/>
    <x v="0"/>
    <x v="1"/>
    <x v="1"/>
    <x v="1"/>
  </r>
  <r>
    <n v="364"/>
    <x v="363"/>
    <x v="364"/>
    <n v="900"/>
    <n v="14547"/>
    <n v="16.163333333333334"/>
    <x v="1"/>
    <x v="129"/>
    <x v="361"/>
    <x v="1"/>
    <x v="1"/>
    <n v="1520229600"/>
    <n v="1522818000"/>
    <x v="0"/>
    <x v="0"/>
    <x v="7"/>
    <x v="1"/>
    <x v="7"/>
  </r>
  <r>
    <n v="365"/>
    <x v="364"/>
    <x v="365"/>
    <n v="1600"/>
    <n v="11735"/>
    <n v="7.3343749999999996"/>
    <x v="1"/>
    <x v="192"/>
    <x v="362"/>
    <x v="2"/>
    <x v="2"/>
    <n v="1482991200"/>
    <n v="1485324000"/>
    <x v="0"/>
    <x v="0"/>
    <x v="3"/>
    <x v="3"/>
    <x v="3"/>
  </r>
  <r>
    <n v="366"/>
    <x v="365"/>
    <x v="366"/>
    <n v="1800"/>
    <n v="10658"/>
    <n v="5.9211111111111112"/>
    <x v="1"/>
    <x v="196"/>
    <x v="363"/>
    <x v="1"/>
    <x v="1"/>
    <n v="1294034400"/>
    <n v="1294120800"/>
    <x v="0"/>
    <x v="1"/>
    <x v="3"/>
    <x v="3"/>
    <x v="3"/>
  </r>
  <r>
    <n v="367"/>
    <x v="366"/>
    <x v="367"/>
    <n v="9900"/>
    <n v="1870"/>
    <n v="0.18888888888888888"/>
    <x v="0"/>
    <x v="51"/>
    <x v="364"/>
    <x v="1"/>
    <x v="1"/>
    <n v="1413608400"/>
    <n v="1415685600"/>
    <x v="0"/>
    <x v="1"/>
    <x v="3"/>
    <x v="3"/>
    <x v="3"/>
  </r>
  <r>
    <n v="368"/>
    <x v="367"/>
    <x v="368"/>
    <n v="5200"/>
    <n v="14394"/>
    <n v="2.7680769230769231"/>
    <x v="1"/>
    <x v="280"/>
    <x v="365"/>
    <x v="4"/>
    <x v="4"/>
    <n v="1286946000"/>
    <n v="1288933200"/>
    <x v="0"/>
    <x v="1"/>
    <x v="4"/>
    <x v="4"/>
    <x v="4"/>
  </r>
  <r>
    <n v="369"/>
    <x v="368"/>
    <x v="369"/>
    <n v="5400"/>
    <n v="14743"/>
    <n v="2.730185185185185"/>
    <x v="1"/>
    <x v="110"/>
    <x v="366"/>
    <x v="1"/>
    <x v="1"/>
    <n v="1359871200"/>
    <n v="1363237200"/>
    <x v="0"/>
    <x v="1"/>
    <x v="19"/>
    <x v="4"/>
    <x v="19"/>
  </r>
  <r>
    <n v="370"/>
    <x v="369"/>
    <x v="370"/>
    <n v="112300"/>
    <n v="178965"/>
    <n v="1.593633125556545"/>
    <x v="1"/>
    <x v="281"/>
    <x v="367"/>
    <x v="1"/>
    <x v="1"/>
    <n v="1555304400"/>
    <n v="1555822800"/>
    <x v="0"/>
    <x v="0"/>
    <x v="3"/>
    <x v="3"/>
    <x v="3"/>
  </r>
  <r>
    <n v="371"/>
    <x v="370"/>
    <x v="371"/>
    <n v="189200"/>
    <n v="128410"/>
    <n v="0.67869978858350954"/>
    <x v="0"/>
    <x v="282"/>
    <x v="368"/>
    <x v="1"/>
    <x v="1"/>
    <n v="1423375200"/>
    <n v="1427778000"/>
    <x v="0"/>
    <x v="0"/>
    <x v="3"/>
    <x v="3"/>
    <x v="3"/>
  </r>
  <r>
    <n v="372"/>
    <x v="371"/>
    <x v="372"/>
    <n v="900"/>
    <n v="14324"/>
    <n v="15.915555555555555"/>
    <x v="1"/>
    <x v="283"/>
    <x v="369"/>
    <x v="1"/>
    <x v="1"/>
    <n v="1420696800"/>
    <n v="1422424800"/>
    <x v="0"/>
    <x v="1"/>
    <x v="4"/>
    <x v="4"/>
    <x v="4"/>
  </r>
  <r>
    <n v="373"/>
    <x v="372"/>
    <x v="373"/>
    <n v="22500"/>
    <n v="164291"/>
    <n v="7.3018222222222224"/>
    <x v="1"/>
    <x v="284"/>
    <x v="370"/>
    <x v="1"/>
    <x v="1"/>
    <n v="1502946000"/>
    <n v="1503637200"/>
    <x v="0"/>
    <x v="0"/>
    <x v="3"/>
    <x v="3"/>
    <x v="3"/>
  </r>
  <r>
    <n v="374"/>
    <x v="373"/>
    <x v="374"/>
    <n v="167400"/>
    <n v="22073"/>
    <n v="0.13185782556750297"/>
    <x v="0"/>
    <x v="165"/>
    <x v="371"/>
    <x v="1"/>
    <x v="1"/>
    <n v="1547186400"/>
    <n v="1547618400"/>
    <x v="0"/>
    <x v="1"/>
    <x v="4"/>
    <x v="4"/>
    <x v="4"/>
  </r>
  <r>
    <n v="375"/>
    <x v="374"/>
    <x v="375"/>
    <n v="2700"/>
    <n v="1479"/>
    <n v="0.54777777777777781"/>
    <x v="0"/>
    <x v="270"/>
    <x v="372"/>
    <x v="1"/>
    <x v="1"/>
    <n v="1444971600"/>
    <n v="1449900000"/>
    <x v="0"/>
    <x v="0"/>
    <x v="7"/>
    <x v="1"/>
    <x v="7"/>
  </r>
  <r>
    <n v="376"/>
    <x v="375"/>
    <x v="376"/>
    <n v="3400"/>
    <n v="12275"/>
    <n v="3.6102941176470589"/>
    <x v="1"/>
    <x v="54"/>
    <x v="373"/>
    <x v="1"/>
    <x v="1"/>
    <n v="1404622800"/>
    <n v="1405141200"/>
    <x v="0"/>
    <x v="0"/>
    <x v="1"/>
    <x v="1"/>
    <x v="1"/>
  </r>
  <r>
    <n v="377"/>
    <x v="376"/>
    <x v="377"/>
    <n v="49700"/>
    <n v="5098"/>
    <n v="0.10257545271629778"/>
    <x v="0"/>
    <x v="78"/>
    <x v="374"/>
    <x v="1"/>
    <x v="1"/>
    <n v="1571720400"/>
    <n v="1572933600"/>
    <x v="0"/>
    <x v="0"/>
    <x v="3"/>
    <x v="3"/>
    <x v="3"/>
  </r>
  <r>
    <n v="378"/>
    <x v="377"/>
    <x v="378"/>
    <n v="178200"/>
    <n v="24882"/>
    <n v="0.13962962962962963"/>
    <x v="0"/>
    <x v="285"/>
    <x v="375"/>
    <x v="1"/>
    <x v="1"/>
    <n v="1526878800"/>
    <n v="1530162000"/>
    <x v="0"/>
    <x v="0"/>
    <x v="4"/>
    <x v="4"/>
    <x v="4"/>
  </r>
  <r>
    <n v="379"/>
    <x v="378"/>
    <x v="379"/>
    <n v="7200"/>
    <n v="2912"/>
    <n v="0.40444444444444444"/>
    <x v="0"/>
    <x v="9"/>
    <x v="376"/>
    <x v="4"/>
    <x v="4"/>
    <n v="1319691600"/>
    <n v="1320904800"/>
    <x v="0"/>
    <x v="0"/>
    <x v="3"/>
    <x v="3"/>
    <x v="3"/>
  </r>
  <r>
    <n v="380"/>
    <x v="379"/>
    <x v="380"/>
    <n v="2500"/>
    <n v="4008"/>
    <n v="1.6032"/>
    <x v="1"/>
    <x v="286"/>
    <x v="377"/>
    <x v="1"/>
    <x v="1"/>
    <n v="1371963600"/>
    <n v="1372395600"/>
    <x v="0"/>
    <x v="0"/>
    <x v="3"/>
    <x v="3"/>
    <x v="3"/>
  </r>
  <r>
    <n v="381"/>
    <x v="380"/>
    <x v="381"/>
    <n v="5300"/>
    <n v="9749"/>
    <n v="1.8394339622641509"/>
    <x v="1"/>
    <x v="287"/>
    <x v="378"/>
    <x v="1"/>
    <x v="1"/>
    <n v="1433739600"/>
    <n v="1437714000"/>
    <x v="0"/>
    <x v="0"/>
    <x v="3"/>
    <x v="3"/>
    <x v="3"/>
  </r>
  <r>
    <n v="382"/>
    <x v="381"/>
    <x v="382"/>
    <n v="9100"/>
    <n v="5803"/>
    <n v="0.63769230769230767"/>
    <x v="0"/>
    <x v="109"/>
    <x v="379"/>
    <x v="1"/>
    <x v="1"/>
    <n v="1508130000"/>
    <n v="1509771600"/>
    <x v="0"/>
    <x v="0"/>
    <x v="14"/>
    <x v="7"/>
    <x v="14"/>
  </r>
  <r>
    <n v="383"/>
    <x v="382"/>
    <x v="383"/>
    <n v="6300"/>
    <n v="14199"/>
    <n v="2.2538095238095237"/>
    <x v="1"/>
    <x v="288"/>
    <x v="380"/>
    <x v="1"/>
    <x v="1"/>
    <n v="1550037600"/>
    <n v="1550556000"/>
    <x v="0"/>
    <x v="1"/>
    <x v="0"/>
    <x v="0"/>
    <x v="0"/>
  </r>
  <r>
    <n v="384"/>
    <x v="383"/>
    <x v="384"/>
    <n v="114400"/>
    <n v="196779"/>
    <n v="1.7200961538461539"/>
    <x v="1"/>
    <x v="289"/>
    <x v="381"/>
    <x v="1"/>
    <x v="1"/>
    <n v="1486706400"/>
    <n v="1489039200"/>
    <x v="1"/>
    <x v="1"/>
    <x v="4"/>
    <x v="4"/>
    <x v="4"/>
  </r>
  <r>
    <n v="385"/>
    <x v="384"/>
    <x v="385"/>
    <n v="38900"/>
    <n v="56859"/>
    <n v="1.4616709511568124"/>
    <x v="1"/>
    <x v="290"/>
    <x v="382"/>
    <x v="1"/>
    <x v="1"/>
    <n v="1553835600"/>
    <n v="1556600400"/>
    <x v="0"/>
    <x v="0"/>
    <x v="9"/>
    <x v="5"/>
    <x v="9"/>
  </r>
  <r>
    <n v="386"/>
    <x v="385"/>
    <x v="386"/>
    <n v="135500"/>
    <n v="103554"/>
    <n v="0.76423616236162362"/>
    <x v="0"/>
    <x v="291"/>
    <x v="383"/>
    <x v="1"/>
    <x v="1"/>
    <n v="1277528400"/>
    <n v="1278565200"/>
    <x v="0"/>
    <x v="0"/>
    <x v="3"/>
    <x v="3"/>
    <x v="3"/>
  </r>
  <r>
    <n v="387"/>
    <x v="386"/>
    <x v="387"/>
    <n v="109000"/>
    <n v="42795"/>
    <n v="0.39261467889908258"/>
    <x v="0"/>
    <x v="292"/>
    <x v="384"/>
    <x v="1"/>
    <x v="1"/>
    <n v="1339477200"/>
    <n v="1339909200"/>
    <x v="0"/>
    <x v="0"/>
    <x v="8"/>
    <x v="2"/>
    <x v="8"/>
  </r>
  <r>
    <n v="388"/>
    <x v="387"/>
    <x v="388"/>
    <n v="114800"/>
    <n v="12938"/>
    <n v="0.11270034843205574"/>
    <x v="3"/>
    <x v="293"/>
    <x v="385"/>
    <x v="5"/>
    <x v="5"/>
    <n v="1325656800"/>
    <n v="1325829600"/>
    <x v="0"/>
    <x v="0"/>
    <x v="7"/>
    <x v="1"/>
    <x v="7"/>
  </r>
  <r>
    <n v="389"/>
    <x v="388"/>
    <x v="389"/>
    <n v="83000"/>
    <n v="101352"/>
    <n v="1.2211084337349398"/>
    <x v="1"/>
    <x v="294"/>
    <x v="386"/>
    <x v="1"/>
    <x v="1"/>
    <n v="1288242000"/>
    <n v="1290578400"/>
    <x v="0"/>
    <x v="0"/>
    <x v="3"/>
    <x v="3"/>
    <x v="3"/>
  </r>
  <r>
    <n v="390"/>
    <x v="389"/>
    <x v="390"/>
    <n v="2400"/>
    <n v="4477"/>
    <n v="1.8654166666666667"/>
    <x v="1"/>
    <x v="126"/>
    <x v="387"/>
    <x v="1"/>
    <x v="1"/>
    <n v="1379048400"/>
    <n v="1380344400"/>
    <x v="0"/>
    <x v="0"/>
    <x v="14"/>
    <x v="7"/>
    <x v="14"/>
  </r>
  <r>
    <n v="391"/>
    <x v="390"/>
    <x v="391"/>
    <n v="60400"/>
    <n v="4393"/>
    <n v="7.27317880794702E-2"/>
    <x v="0"/>
    <x v="295"/>
    <x v="388"/>
    <x v="1"/>
    <x v="1"/>
    <n v="1389679200"/>
    <n v="1389852000"/>
    <x v="0"/>
    <x v="0"/>
    <x v="9"/>
    <x v="5"/>
    <x v="9"/>
  </r>
  <r>
    <n v="392"/>
    <x v="391"/>
    <x v="392"/>
    <n v="102900"/>
    <n v="67546"/>
    <n v="0.65642371234207963"/>
    <x v="0"/>
    <x v="296"/>
    <x v="389"/>
    <x v="1"/>
    <x v="1"/>
    <n v="1294293600"/>
    <n v="1294466400"/>
    <x v="0"/>
    <x v="0"/>
    <x v="8"/>
    <x v="2"/>
    <x v="8"/>
  </r>
  <r>
    <n v="393"/>
    <x v="392"/>
    <x v="393"/>
    <n v="62800"/>
    <n v="143788"/>
    <n v="2.2896178343949045"/>
    <x v="1"/>
    <x v="297"/>
    <x v="390"/>
    <x v="0"/>
    <x v="0"/>
    <n v="1500267600"/>
    <n v="1500354000"/>
    <x v="0"/>
    <x v="0"/>
    <x v="17"/>
    <x v="1"/>
    <x v="17"/>
  </r>
  <r>
    <n v="394"/>
    <x v="393"/>
    <x v="394"/>
    <n v="800"/>
    <n v="3755"/>
    <n v="4.6937499999999996"/>
    <x v="1"/>
    <x v="298"/>
    <x v="391"/>
    <x v="1"/>
    <x v="1"/>
    <n v="1375074000"/>
    <n v="1375938000"/>
    <x v="0"/>
    <x v="1"/>
    <x v="4"/>
    <x v="4"/>
    <x v="4"/>
  </r>
  <r>
    <n v="395"/>
    <x v="122"/>
    <x v="395"/>
    <n v="7100"/>
    <n v="9238"/>
    <n v="1.3011267605633803"/>
    <x v="1"/>
    <x v="10"/>
    <x v="392"/>
    <x v="1"/>
    <x v="1"/>
    <n v="1323324000"/>
    <n v="1323410400"/>
    <x v="1"/>
    <x v="0"/>
    <x v="3"/>
    <x v="3"/>
    <x v="3"/>
  </r>
  <r>
    <n v="396"/>
    <x v="394"/>
    <x v="396"/>
    <n v="46100"/>
    <n v="77012"/>
    <n v="1.6705422993492407"/>
    <x v="1"/>
    <x v="299"/>
    <x v="393"/>
    <x v="2"/>
    <x v="2"/>
    <n v="1538715600"/>
    <n v="1539406800"/>
    <x v="0"/>
    <x v="0"/>
    <x v="6"/>
    <x v="4"/>
    <x v="6"/>
  </r>
  <r>
    <n v="397"/>
    <x v="395"/>
    <x v="397"/>
    <n v="8100"/>
    <n v="14083"/>
    <n v="1.738641975308642"/>
    <x v="1"/>
    <x v="211"/>
    <x v="394"/>
    <x v="1"/>
    <x v="1"/>
    <n v="1369285200"/>
    <n v="1369803600"/>
    <x v="0"/>
    <x v="0"/>
    <x v="1"/>
    <x v="1"/>
    <x v="1"/>
  </r>
  <r>
    <n v="398"/>
    <x v="396"/>
    <x v="398"/>
    <n v="1700"/>
    <n v="12202"/>
    <n v="7.1776470588235295"/>
    <x v="1"/>
    <x v="300"/>
    <x v="395"/>
    <x v="6"/>
    <x v="6"/>
    <n v="1525755600"/>
    <n v="1525928400"/>
    <x v="0"/>
    <x v="1"/>
    <x v="10"/>
    <x v="4"/>
    <x v="10"/>
  </r>
  <r>
    <n v="399"/>
    <x v="397"/>
    <x v="399"/>
    <n v="97300"/>
    <n v="62127"/>
    <n v="0.63850976361767731"/>
    <x v="0"/>
    <x v="301"/>
    <x v="396"/>
    <x v="1"/>
    <x v="1"/>
    <n v="1296626400"/>
    <n v="1297231200"/>
    <x v="0"/>
    <x v="0"/>
    <x v="7"/>
    <x v="1"/>
    <x v="7"/>
  </r>
  <r>
    <n v="400"/>
    <x v="398"/>
    <x v="400"/>
    <n v="100"/>
    <n v="2"/>
    <n v="0.02"/>
    <x v="0"/>
    <x v="49"/>
    <x v="50"/>
    <x v="1"/>
    <x v="1"/>
    <n v="1376629200"/>
    <n v="1378530000"/>
    <x v="0"/>
    <x v="1"/>
    <x v="14"/>
    <x v="7"/>
    <x v="14"/>
  </r>
  <r>
    <n v="401"/>
    <x v="399"/>
    <x v="401"/>
    <n v="900"/>
    <n v="13772"/>
    <n v="15.302222222222222"/>
    <x v="1"/>
    <x v="302"/>
    <x v="397"/>
    <x v="1"/>
    <x v="1"/>
    <n v="1572152400"/>
    <n v="1572152400"/>
    <x v="0"/>
    <x v="0"/>
    <x v="3"/>
    <x v="3"/>
    <x v="3"/>
  </r>
  <r>
    <n v="402"/>
    <x v="400"/>
    <x v="402"/>
    <n v="7300"/>
    <n v="2946"/>
    <n v="0.40356164383561643"/>
    <x v="0"/>
    <x v="174"/>
    <x v="398"/>
    <x v="1"/>
    <x v="1"/>
    <n v="1325829600"/>
    <n v="1329890400"/>
    <x v="0"/>
    <x v="1"/>
    <x v="12"/>
    <x v="4"/>
    <x v="12"/>
  </r>
  <r>
    <n v="403"/>
    <x v="401"/>
    <x v="403"/>
    <n v="195800"/>
    <n v="168820"/>
    <n v="0.86220633299284988"/>
    <x v="0"/>
    <x v="303"/>
    <x v="399"/>
    <x v="0"/>
    <x v="0"/>
    <n v="1273640400"/>
    <n v="1276750800"/>
    <x v="0"/>
    <x v="1"/>
    <x v="3"/>
    <x v="3"/>
    <x v="3"/>
  </r>
  <r>
    <n v="404"/>
    <x v="402"/>
    <x v="404"/>
    <n v="48900"/>
    <n v="154321"/>
    <n v="3.1558486707566464"/>
    <x v="1"/>
    <x v="304"/>
    <x v="400"/>
    <x v="1"/>
    <x v="1"/>
    <n v="1510639200"/>
    <n v="1510898400"/>
    <x v="0"/>
    <x v="0"/>
    <x v="3"/>
    <x v="3"/>
    <x v="3"/>
  </r>
  <r>
    <n v="405"/>
    <x v="403"/>
    <x v="405"/>
    <n v="29600"/>
    <n v="26527"/>
    <n v="0.89618243243243245"/>
    <x v="0"/>
    <x v="305"/>
    <x v="401"/>
    <x v="1"/>
    <x v="1"/>
    <n v="1528088400"/>
    <n v="1532408400"/>
    <x v="0"/>
    <x v="0"/>
    <x v="3"/>
    <x v="3"/>
    <x v="3"/>
  </r>
  <r>
    <n v="406"/>
    <x v="404"/>
    <x v="406"/>
    <n v="39300"/>
    <n v="71583"/>
    <n v="1.8214503816793892"/>
    <x v="1"/>
    <x v="306"/>
    <x v="402"/>
    <x v="1"/>
    <x v="1"/>
    <n v="1359525600"/>
    <n v="1360562400"/>
    <x v="1"/>
    <x v="0"/>
    <x v="4"/>
    <x v="4"/>
    <x v="4"/>
  </r>
  <r>
    <n v="407"/>
    <x v="405"/>
    <x v="407"/>
    <n v="3400"/>
    <n v="12100"/>
    <n v="3.5588235294117645"/>
    <x v="1"/>
    <x v="307"/>
    <x v="403"/>
    <x v="3"/>
    <x v="3"/>
    <n v="1570942800"/>
    <n v="1571547600"/>
    <x v="0"/>
    <x v="0"/>
    <x v="3"/>
    <x v="3"/>
    <x v="3"/>
  </r>
  <r>
    <n v="408"/>
    <x v="406"/>
    <x v="408"/>
    <n v="9200"/>
    <n v="12129"/>
    <n v="1.3183695652173912"/>
    <x v="1"/>
    <x v="110"/>
    <x v="404"/>
    <x v="0"/>
    <x v="0"/>
    <n v="1466398800"/>
    <n v="1468126800"/>
    <x v="0"/>
    <x v="0"/>
    <x v="4"/>
    <x v="4"/>
    <x v="4"/>
  </r>
  <r>
    <n v="409"/>
    <x v="97"/>
    <x v="409"/>
    <n v="135600"/>
    <n v="62804"/>
    <n v="0.46315634218289087"/>
    <x v="0"/>
    <x v="308"/>
    <x v="405"/>
    <x v="1"/>
    <x v="1"/>
    <n v="1492491600"/>
    <n v="1492837200"/>
    <x v="0"/>
    <x v="0"/>
    <x v="1"/>
    <x v="1"/>
    <x v="1"/>
  </r>
  <r>
    <n v="410"/>
    <x v="407"/>
    <x v="410"/>
    <n v="153700"/>
    <n v="55536"/>
    <n v="0.36132726089785294"/>
    <x v="2"/>
    <x v="309"/>
    <x v="406"/>
    <x v="1"/>
    <x v="1"/>
    <n v="1430197200"/>
    <n v="1430197200"/>
    <x v="0"/>
    <x v="0"/>
    <x v="20"/>
    <x v="6"/>
    <x v="20"/>
  </r>
  <r>
    <n v="411"/>
    <x v="408"/>
    <x v="411"/>
    <n v="7800"/>
    <n v="8161"/>
    <n v="1.0462820512820512"/>
    <x v="1"/>
    <x v="172"/>
    <x v="407"/>
    <x v="1"/>
    <x v="1"/>
    <n v="1496034000"/>
    <n v="1496206800"/>
    <x v="0"/>
    <x v="0"/>
    <x v="3"/>
    <x v="3"/>
    <x v="3"/>
  </r>
  <r>
    <n v="412"/>
    <x v="409"/>
    <x v="412"/>
    <n v="2100"/>
    <n v="14046"/>
    <n v="6.6885714285714286"/>
    <x v="1"/>
    <x v="38"/>
    <x v="408"/>
    <x v="1"/>
    <x v="1"/>
    <n v="1388728800"/>
    <n v="1389592800"/>
    <x v="0"/>
    <x v="0"/>
    <x v="13"/>
    <x v="5"/>
    <x v="13"/>
  </r>
  <r>
    <n v="413"/>
    <x v="410"/>
    <x v="413"/>
    <n v="189500"/>
    <n v="117628"/>
    <n v="0.62072823218997364"/>
    <x v="2"/>
    <x v="310"/>
    <x v="409"/>
    <x v="1"/>
    <x v="1"/>
    <n v="1543298400"/>
    <n v="1545631200"/>
    <x v="0"/>
    <x v="0"/>
    <x v="10"/>
    <x v="4"/>
    <x v="10"/>
  </r>
  <r>
    <n v="414"/>
    <x v="411"/>
    <x v="414"/>
    <n v="188200"/>
    <n v="159405"/>
    <n v="0.84699787460148779"/>
    <x v="0"/>
    <x v="311"/>
    <x v="410"/>
    <x v="1"/>
    <x v="1"/>
    <n v="1271739600"/>
    <n v="1272430800"/>
    <x v="0"/>
    <x v="1"/>
    <x v="0"/>
    <x v="0"/>
    <x v="0"/>
  </r>
  <r>
    <n v="415"/>
    <x v="412"/>
    <x v="415"/>
    <n v="113500"/>
    <n v="12552"/>
    <n v="0.11059030837004405"/>
    <x v="0"/>
    <x v="312"/>
    <x v="411"/>
    <x v="1"/>
    <x v="1"/>
    <n v="1326434400"/>
    <n v="1327903200"/>
    <x v="0"/>
    <x v="0"/>
    <x v="3"/>
    <x v="3"/>
    <x v="3"/>
  </r>
  <r>
    <n v="416"/>
    <x v="413"/>
    <x v="416"/>
    <n v="134600"/>
    <n v="59007"/>
    <n v="0.43838781575037145"/>
    <x v="0"/>
    <x v="313"/>
    <x v="412"/>
    <x v="1"/>
    <x v="1"/>
    <n v="1295244000"/>
    <n v="1296021600"/>
    <x v="0"/>
    <x v="1"/>
    <x v="4"/>
    <x v="4"/>
    <x v="4"/>
  </r>
  <r>
    <n v="417"/>
    <x v="414"/>
    <x v="417"/>
    <n v="1700"/>
    <n v="943"/>
    <n v="0.55470588235294116"/>
    <x v="0"/>
    <x v="27"/>
    <x v="413"/>
    <x v="1"/>
    <x v="1"/>
    <n v="1541221200"/>
    <n v="1543298400"/>
    <x v="0"/>
    <x v="0"/>
    <x v="3"/>
    <x v="3"/>
    <x v="3"/>
  </r>
  <r>
    <n v="418"/>
    <x v="32"/>
    <x v="418"/>
    <n v="163700"/>
    <n v="93963"/>
    <n v="0.57399511301160655"/>
    <x v="0"/>
    <x v="314"/>
    <x v="414"/>
    <x v="0"/>
    <x v="0"/>
    <n v="1336280400"/>
    <n v="1336366800"/>
    <x v="0"/>
    <x v="0"/>
    <x v="4"/>
    <x v="4"/>
    <x v="4"/>
  </r>
  <r>
    <n v="419"/>
    <x v="415"/>
    <x v="419"/>
    <n v="113800"/>
    <n v="140469"/>
    <n v="1.2343497363796134"/>
    <x v="1"/>
    <x v="315"/>
    <x v="415"/>
    <x v="1"/>
    <x v="1"/>
    <n v="1324533600"/>
    <n v="1325052000"/>
    <x v="0"/>
    <x v="0"/>
    <x v="2"/>
    <x v="2"/>
    <x v="2"/>
  </r>
  <r>
    <n v="420"/>
    <x v="416"/>
    <x v="420"/>
    <n v="5000"/>
    <n v="6423"/>
    <n v="1.2846"/>
    <x v="1"/>
    <x v="115"/>
    <x v="416"/>
    <x v="1"/>
    <x v="1"/>
    <n v="1498366800"/>
    <n v="1499576400"/>
    <x v="0"/>
    <x v="0"/>
    <x v="3"/>
    <x v="3"/>
    <x v="3"/>
  </r>
  <r>
    <n v="421"/>
    <x v="417"/>
    <x v="421"/>
    <n v="9400"/>
    <n v="6015"/>
    <n v="0.63989361702127656"/>
    <x v="0"/>
    <x v="316"/>
    <x v="417"/>
    <x v="1"/>
    <x v="1"/>
    <n v="1498712400"/>
    <n v="1501304400"/>
    <x v="0"/>
    <x v="1"/>
    <x v="8"/>
    <x v="2"/>
    <x v="8"/>
  </r>
  <r>
    <n v="422"/>
    <x v="418"/>
    <x v="422"/>
    <n v="8700"/>
    <n v="11075"/>
    <n v="1.2729885057471264"/>
    <x v="1"/>
    <x v="317"/>
    <x v="418"/>
    <x v="1"/>
    <x v="1"/>
    <n v="1271480400"/>
    <n v="1273208400"/>
    <x v="0"/>
    <x v="1"/>
    <x v="3"/>
    <x v="3"/>
    <x v="3"/>
  </r>
  <r>
    <n v="423"/>
    <x v="419"/>
    <x v="423"/>
    <n v="147800"/>
    <n v="15723"/>
    <n v="0.10638024357239513"/>
    <x v="0"/>
    <x v="318"/>
    <x v="419"/>
    <x v="1"/>
    <x v="1"/>
    <n v="1316667600"/>
    <n v="1316840400"/>
    <x v="0"/>
    <x v="1"/>
    <x v="0"/>
    <x v="0"/>
    <x v="0"/>
  </r>
  <r>
    <n v="424"/>
    <x v="420"/>
    <x v="424"/>
    <n v="5100"/>
    <n v="2064"/>
    <n v="0.40470588235294119"/>
    <x v="0"/>
    <x v="100"/>
    <x v="420"/>
    <x v="1"/>
    <x v="1"/>
    <n v="1524027600"/>
    <n v="1524546000"/>
    <x v="0"/>
    <x v="0"/>
    <x v="7"/>
    <x v="1"/>
    <x v="7"/>
  </r>
  <r>
    <n v="425"/>
    <x v="421"/>
    <x v="425"/>
    <n v="2700"/>
    <n v="7767"/>
    <n v="2.8766666666666665"/>
    <x v="1"/>
    <x v="45"/>
    <x v="421"/>
    <x v="1"/>
    <x v="1"/>
    <n v="1438059600"/>
    <n v="1438578000"/>
    <x v="0"/>
    <x v="0"/>
    <x v="14"/>
    <x v="7"/>
    <x v="14"/>
  </r>
  <r>
    <n v="426"/>
    <x v="422"/>
    <x v="426"/>
    <n v="1800"/>
    <n v="10313"/>
    <n v="5.7294444444444448"/>
    <x v="1"/>
    <x v="319"/>
    <x v="422"/>
    <x v="1"/>
    <x v="1"/>
    <n v="1361944800"/>
    <n v="1362549600"/>
    <x v="0"/>
    <x v="0"/>
    <x v="3"/>
    <x v="3"/>
    <x v="3"/>
  </r>
  <r>
    <n v="427"/>
    <x v="423"/>
    <x v="427"/>
    <n v="174500"/>
    <n v="197018"/>
    <n v="1.1290429799426933"/>
    <x v="1"/>
    <x v="320"/>
    <x v="423"/>
    <x v="1"/>
    <x v="1"/>
    <n v="1410584400"/>
    <n v="1413349200"/>
    <x v="0"/>
    <x v="1"/>
    <x v="3"/>
    <x v="3"/>
    <x v="3"/>
  </r>
  <r>
    <n v="428"/>
    <x v="424"/>
    <x v="428"/>
    <n v="101400"/>
    <n v="47037"/>
    <n v="0.46387573964497042"/>
    <x v="0"/>
    <x v="321"/>
    <x v="424"/>
    <x v="1"/>
    <x v="1"/>
    <n v="1297404000"/>
    <n v="1298008800"/>
    <x v="0"/>
    <x v="0"/>
    <x v="10"/>
    <x v="4"/>
    <x v="10"/>
  </r>
  <r>
    <n v="429"/>
    <x v="425"/>
    <x v="429"/>
    <n v="191000"/>
    <n v="173191"/>
    <n v="0.90675916230366493"/>
    <x v="3"/>
    <x v="322"/>
    <x v="425"/>
    <x v="1"/>
    <x v="1"/>
    <n v="1392012000"/>
    <n v="1394427600"/>
    <x v="0"/>
    <x v="1"/>
    <x v="14"/>
    <x v="7"/>
    <x v="14"/>
  </r>
  <r>
    <n v="430"/>
    <x v="426"/>
    <x v="430"/>
    <n v="8100"/>
    <n v="5487"/>
    <n v="0.67740740740740746"/>
    <x v="0"/>
    <x v="286"/>
    <x v="426"/>
    <x v="1"/>
    <x v="1"/>
    <n v="1569733200"/>
    <n v="1572670800"/>
    <x v="0"/>
    <x v="0"/>
    <x v="3"/>
    <x v="3"/>
    <x v="3"/>
  </r>
  <r>
    <n v="431"/>
    <x v="427"/>
    <x v="431"/>
    <n v="5100"/>
    <n v="9817"/>
    <n v="1.9249019607843136"/>
    <x v="1"/>
    <x v="115"/>
    <x v="427"/>
    <x v="1"/>
    <x v="1"/>
    <n v="1529643600"/>
    <n v="1531112400"/>
    <x v="1"/>
    <x v="0"/>
    <x v="3"/>
    <x v="3"/>
    <x v="3"/>
  </r>
  <r>
    <n v="432"/>
    <x v="428"/>
    <x v="432"/>
    <n v="7700"/>
    <n v="6369"/>
    <n v="0.82714285714285718"/>
    <x v="0"/>
    <x v="222"/>
    <x v="428"/>
    <x v="1"/>
    <x v="1"/>
    <n v="1399006800"/>
    <n v="1400734800"/>
    <x v="0"/>
    <x v="0"/>
    <x v="3"/>
    <x v="3"/>
    <x v="3"/>
  </r>
  <r>
    <n v="433"/>
    <x v="429"/>
    <x v="433"/>
    <n v="121400"/>
    <n v="65755"/>
    <n v="0.54163920922570019"/>
    <x v="0"/>
    <x v="323"/>
    <x v="429"/>
    <x v="1"/>
    <x v="1"/>
    <n v="1385359200"/>
    <n v="1386741600"/>
    <x v="0"/>
    <x v="1"/>
    <x v="4"/>
    <x v="4"/>
    <x v="4"/>
  </r>
  <r>
    <n v="434"/>
    <x v="430"/>
    <x v="434"/>
    <n v="5400"/>
    <n v="903"/>
    <n v="0.16722222222222222"/>
    <x v="3"/>
    <x v="234"/>
    <x v="430"/>
    <x v="0"/>
    <x v="0"/>
    <n v="1480572000"/>
    <n v="1481781600"/>
    <x v="1"/>
    <x v="0"/>
    <x v="3"/>
    <x v="3"/>
    <x v="3"/>
  </r>
  <r>
    <n v="435"/>
    <x v="431"/>
    <x v="435"/>
    <n v="152400"/>
    <n v="178120"/>
    <n v="1.168766404199475"/>
    <x v="1"/>
    <x v="324"/>
    <x v="431"/>
    <x v="6"/>
    <x v="6"/>
    <n v="1418623200"/>
    <n v="1419660000"/>
    <x v="0"/>
    <x v="1"/>
    <x v="3"/>
    <x v="3"/>
    <x v="3"/>
  </r>
  <r>
    <n v="436"/>
    <x v="432"/>
    <x v="436"/>
    <n v="1300"/>
    <n v="13678"/>
    <n v="10.521538461538462"/>
    <x v="1"/>
    <x v="61"/>
    <x v="432"/>
    <x v="1"/>
    <x v="1"/>
    <n v="1555736400"/>
    <n v="1555822800"/>
    <x v="0"/>
    <x v="0"/>
    <x v="17"/>
    <x v="1"/>
    <x v="17"/>
  </r>
  <r>
    <n v="437"/>
    <x v="433"/>
    <x v="437"/>
    <n v="8100"/>
    <n v="9969"/>
    <n v="1.2307407407407407"/>
    <x v="1"/>
    <x v="325"/>
    <x v="433"/>
    <x v="1"/>
    <x v="1"/>
    <n v="1442120400"/>
    <n v="1442379600"/>
    <x v="0"/>
    <x v="1"/>
    <x v="10"/>
    <x v="4"/>
    <x v="10"/>
  </r>
  <r>
    <n v="438"/>
    <x v="434"/>
    <x v="438"/>
    <n v="8300"/>
    <n v="14827"/>
    <n v="1.7863855421686747"/>
    <x v="1"/>
    <x v="326"/>
    <x v="434"/>
    <x v="1"/>
    <x v="1"/>
    <n v="1362376800"/>
    <n v="1364965200"/>
    <x v="0"/>
    <x v="0"/>
    <x v="3"/>
    <x v="3"/>
    <x v="3"/>
  </r>
  <r>
    <n v="439"/>
    <x v="435"/>
    <x v="439"/>
    <n v="28400"/>
    <n v="100900"/>
    <n v="3.5528169014084505"/>
    <x v="1"/>
    <x v="327"/>
    <x v="435"/>
    <x v="1"/>
    <x v="1"/>
    <n v="1478408400"/>
    <n v="1479016800"/>
    <x v="0"/>
    <x v="0"/>
    <x v="22"/>
    <x v="4"/>
    <x v="22"/>
  </r>
  <r>
    <n v="440"/>
    <x v="436"/>
    <x v="440"/>
    <n v="102500"/>
    <n v="165954"/>
    <n v="1.6190634146341463"/>
    <x v="1"/>
    <x v="328"/>
    <x v="436"/>
    <x v="1"/>
    <x v="1"/>
    <n v="1498798800"/>
    <n v="1499662800"/>
    <x v="0"/>
    <x v="0"/>
    <x v="19"/>
    <x v="4"/>
    <x v="19"/>
  </r>
  <r>
    <n v="441"/>
    <x v="437"/>
    <x v="441"/>
    <n v="7000"/>
    <n v="1744"/>
    <n v="0.24914285714285714"/>
    <x v="0"/>
    <x v="235"/>
    <x v="437"/>
    <x v="1"/>
    <x v="1"/>
    <n v="1335416400"/>
    <n v="1337835600"/>
    <x v="0"/>
    <x v="0"/>
    <x v="8"/>
    <x v="2"/>
    <x v="8"/>
  </r>
  <r>
    <n v="442"/>
    <x v="438"/>
    <x v="442"/>
    <n v="5400"/>
    <n v="10731"/>
    <n v="1.9872222222222222"/>
    <x v="1"/>
    <x v="182"/>
    <x v="438"/>
    <x v="6"/>
    <x v="6"/>
    <n v="1504328400"/>
    <n v="1505710800"/>
    <x v="0"/>
    <x v="0"/>
    <x v="3"/>
    <x v="3"/>
    <x v="3"/>
  </r>
  <r>
    <n v="443"/>
    <x v="439"/>
    <x v="443"/>
    <n v="9300"/>
    <n v="3232"/>
    <n v="0.34752688172043011"/>
    <x v="3"/>
    <x v="329"/>
    <x v="439"/>
    <x v="1"/>
    <x v="1"/>
    <n v="1285822800"/>
    <n v="1287464400"/>
    <x v="0"/>
    <x v="0"/>
    <x v="3"/>
    <x v="3"/>
    <x v="3"/>
  </r>
  <r>
    <n v="444"/>
    <x v="347"/>
    <x v="444"/>
    <n v="6200"/>
    <n v="10938"/>
    <n v="1.7641935483870967"/>
    <x v="1"/>
    <x v="102"/>
    <x v="440"/>
    <x v="1"/>
    <x v="1"/>
    <n v="1311483600"/>
    <n v="1311656400"/>
    <x v="0"/>
    <x v="1"/>
    <x v="7"/>
    <x v="1"/>
    <x v="7"/>
  </r>
  <r>
    <n v="445"/>
    <x v="440"/>
    <x v="445"/>
    <n v="2100"/>
    <n v="10739"/>
    <n v="5.1138095238095236"/>
    <x v="1"/>
    <x v="73"/>
    <x v="441"/>
    <x v="1"/>
    <x v="1"/>
    <n v="1291356000"/>
    <n v="1293170400"/>
    <x v="0"/>
    <x v="1"/>
    <x v="3"/>
    <x v="3"/>
    <x v="3"/>
  </r>
  <r>
    <n v="446"/>
    <x v="441"/>
    <x v="446"/>
    <n v="6800"/>
    <n v="5579"/>
    <n v="0.82044117647058823"/>
    <x v="0"/>
    <x v="129"/>
    <x v="442"/>
    <x v="1"/>
    <x v="1"/>
    <n v="1355810400"/>
    <n v="1355983200"/>
    <x v="0"/>
    <x v="0"/>
    <x v="8"/>
    <x v="2"/>
    <x v="8"/>
  </r>
  <r>
    <n v="447"/>
    <x v="442"/>
    <x v="447"/>
    <n v="155200"/>
    <n v="37754"/>
    <n v="0.24326030927835052"/>
    <x v="3"/>
    <x v="330"/>
    <x v="443"/>
    <x v="4"/>
    <x v="4"/>
    <n v="1513663200"/>
    <n v="1515045600"/>
    <x v="0"/>
    <x v="0"/>
    <x v="19"/>
    <x v="4"/>
    <x v="19"/>
  </r>
  <r>
    <n v="448"/>
    <x v="443"/>
    <x v="448"/>
    <n v="89900"/>
    <n v="45384"/>
    <n v="0.50482758620689661"/>
    <x v="0"/>
    <x v="331"/>
    <x v="444"/>
    <x v="1"/>
    <x v="1"/>
    <n v="1365915600"/>
    <n v="1366088400"/>
    <x v="0"/>
    <x v="1"/>
    <x v="11"/>
    <x v="6"/>
    <x v="11"/>
  </r>
  <r>
    <n v="449"/>
    <x v="444"/>
    <x v="449"/>
    <n v="900"/>
    <n v="8703"/>
    <n v="9.67"/>
    <x v="1"/>
    <x v="99"/>
    <x v="445"/>
    <x v="3"/>
    <x v="3"/>
    <n v="1551852000"/>
    <n v="1553317200"/>
    <x v="0"/>
    <x v="0"/>
    <x v="11"/>
    <x v="6"/>
    <x v="11"/>
  </r>
  <r>
    <n v="450"/>
    <x v="445"/>
    <x v="450"/>
    <n v="100"/>
    <n v="4"/>
    <n v="0.04"/>
    <x v="0"/>
    <x v="49"/>
    <x v="446"/>
    <x v="0"/>
    <x v="0"/>
    <n v="1540098000"/>
    <n v="1542088800"/>
    <x v="0"/>
    <x v="0"/>
    <x v="10"/>
    <x v="4"/>
    <x v="10"/>
  </r>
  <r>
    <n v="451"/>
    <x v="446"/>
    <x v="451"/>
    <n v="148400"/>
    <n v="182302"/>
    <n v="1.2284501347708894"/>
    <x v="1"/>
    <x v="332"/>
    <x v="447"/>
    <x v="1"/>
    <x v="1"/>
    <n v="1500440400"/>
    <n v="1503118800"/>
    <x v="0"/>
    <x v="0"/>
    <x v="1"/>
    <x v="1"/>
    <x v="1"/>
  </r>
  <r>
    <n v="452"/>
    <x v="447"/>
    <x v="452"/>
    <n v="4800"/>
    <n v="3045"/>
    <n v="0.63437500000000002"/>
    <x v="0"/>
    <x v="249"/>
    <x v="448"/>
    <x v="1"/>
    <x v="1"/>
    <n v="1278392400"/>
    <n v="1278478800"/>
    <x v="0"/>
    <x v="0"/>
    <x v="6"/>
    <x v="4"/>
    <x v="6"/>
  </r>
  <r>
    <n v="453"/>
    <x v="448"/>
    <x v="453"/>
    <n v="182400"/>
    <n v="102749"/>
    <n v="0.56331688596491225"/>
    <x v="0"/>
    <x v="333"/>
    <x v="449"/>
    <x v="1"/>
    <x v="1"/>
    <n v="1480572000"/>
    <n v="1484114400"/>
    <x v="0"/>
    <x v="0"/>
    <x v="22"/>
    <x v="4"/>
    <x v="22"/>
  </r>
  <r>
    <n v="454"/>
    <x v="449"/>
    <x v="454"/>
    <n v="4000"/>
    <n v="1763"/>
    <n v="0.44074999999999998"/>
    <x v="0"/>
    <x v="334"/>
    <x v="450"/>
    <x v="1"/>
    <x v="1"/>
    <n v="1382331600"/>
    <n v="1385445600"/>
    <x v="0"/>
    <x v="1"/>
    <x v="6"/>
    <x v="4"/>
    <x v="6"/>
  </r>
  <r>
    <n v="455"/>
    <x v="450"/>
    <x v="455"/>
    <n v="116500"/>
    <n v="137904"/>
    <n v="1.1837253218884121"/>
    <x v="1"/>
    <x v="335"/>
    <x v="451"/>
    <x v="1"/>
    <x v="1"/>
    <n v="1316754000"/>
    <n v="1318741200"/>
    <x v="0"/>
    <x v="0"/>
    <x v="3"/>
    <x v="3"/>
    <x v="3"/>
  </r>
  <r>
    <n v="456"/>
    <x v="451"/>
    <x v="456"/>
    <n v="146400"/>
    <n v="152438"/>
    <n v="1.041243169398907"/>
    <x v="1"/>
    <x v="336"/>
    <x v="452"/>
    <x v="1"/>
    <x v="1"/>
    <n v="1518242400"/>
    <n v="1518242400"/>
    <x v="0"/>
    <x v="1"/>
    <x v="7"/>
    <x v="1"/>
    <x v="7"/>
  </r>
  <r>
    <n v="457"/>
    <x v="452"/>
    <x v="457"/>
    <n v="5000"/>
    <n v="1332"/>
    <n v="0.26640000000000003"/>
    <x v="0"/>
    <x v="337"/>
    <x v="453"/>
    <x v="1"/>
    <x v="1"/>
    <n v="1476421200"/>
    <n v="1476594000"/>
    <x v="0"/>
    <x v="0"/>
    <x v="3"/>
    <x v="3"/>
    <x v="3"/>
  </r>
  <r>
    <n v="458"/>
    <x v="453"/>
    <x v="458"/>
    <n v="33800"/>
    <n v="118706"/>
    <n v="3.5120118343195266"/>
    <x v="1"/>
    <x v="338"/>
    <x v="454"/>
    <x v="1"/>
    <x v="1"/>
    <n v="1269752400"/>
    <n v="1273554000"/>
    <x v="0"/>
    <x v="0"/>
    <x v="3"/>
    <x v="3"/>
    <x v="3"/>
  </r>
  <r>
    <n v="459"/>
    <x v="454"/>
    <x v="459"/>
    <n v="6300"/>
    <n v="5674"/>
    <n v="0.90063492063492068"/>
    <x v="0"/>
    <x v="339"/>
    <x v="455"/>
    <x v="1"/>
    <x v="1"/>
    <n v="1419746400"/>
    <n v="1421906400"/>
    <x v="0"/>
    <x v="0"/>
    <x v="4"/>
    <x v="4"/>
    <x v="4"/>
  </r>
  <r>
    <n v="460"/>
    <x v="455"/>
    <x v="460"/>
    <n v="2400"/>
    <n v="4119"/>
    <n v="1.7162500000000001"/>
    <x v="1"/>
    <x v="126"/>
    <x v="456"/>
    <x v="1"/>
    <x v="1"/>
    <n v="1281330000"/>
    <n v="1281589200"/>
    <x v="0"/>
    <x v="0"/>
    <x v="3"/>
    <x v="3"/>
    <x v="3"/>
  </r>
  <r>
    <n v="461"/>
    <x v="456"/>
    <x v="461"/>
    <n v="98800"/>
    <n v="139354"/>
    <n v="1.4104655870445344"/>
    <x v="1"/>
    <x v="340"/>
    <x v="457"/>
    <x v="1"/>
    <x v="1"/>
    <n v="1398661200"/>
    <n v="1400389200"/>
    <x v="0"/>
    <x v="0"/>
    <x v="6"/>
    <x v="4"/>
    <x v="6"/>
  </r>
  <r>
    <n v="462"/>
    <x v="457"/>
    <x v="462"/>
    <n v="188800"/>
    <n v="57734"/>
    <n v="0.30579449152542371"/>
    <x v="0"/>
    <x v="341"/>
    <x v="458"/>
    <x v="1"/>
    <x v="1"/>
    <n v="1359525600"/>
    <n v="1362808800"/>
    <x v="0"/>
    <x v="0"/>
    <x v="20"/>
    <x v="6"/>
    <x v="20"/>
  </r>
  <r>
    <n v="463"/>
    <x v="458"/>
    <x v="463"/>
    <n v="134300"/>
    <n v="145265"/>
    <n v="1.0816455696202532"/>
    <x v="1"/>
    <x v="342"/>
    <x v="459"/>
    <x v="1"/>
    <x v="1"/>
    <n v="1388469600"/>
    <n v="1388815200"/>
    <x v="0"/>
    <x v="0"/>
    <x v="10"/>
    <x v="4"/>
    <x v="10"/>
  </r>
  <r>
    <n v="464"/>
    <x v="459"/>
    <x v="464"/>
    <n v="71200"/>
    <n v="95020"/>
    <n v="1.3345505617977529"/>
    <x v="1"/>
    <x v="343"/>
    <x v="460"/>
    <x v="1"/>
    <x v="1"/>
    <n v="1518328800"/>
    <n v="1519538400"/>
    <x v="0"/>
    <x v="0"/>
    <x v="3"/>
    <x v="3"/>
    <x v="3"/>
  </r>
  <r>
    <n v="465"/>
    <x v="460"/>
    <x v="465"/>
    <n v="4700"/>
    <n v="8829"/>
    <n v="1.8785106382978722"/>
    <x v="1"/>
    <x v="175"/>
    <x v="461"/>
    <x v="1"/>
    <x v="1"/>
    <n v="1517032800"/>
    <n v="1517810400"/>
    <x v="0"/>
    <x v="0"/>
    <x v="18"/>
    <x v="5"/>
    <x v="18"/>
  </r>
  <r>
    <n v="466"/>
    <x v="461"/>
    <x v="466"/>
    <n v="1200"/>
    <n v="3984"/>
    <n v="3.32"/>
    <x v="1"/>
    <x v="344"/>
    <x v="462"/>
    <x v="1"/>
    <x v="1"/>
    <n v="1368594000"/>
    <n v="1370581200"/>
    <x v="0"/>
    <x v="1"/>
    <x v="8"/>
    <x v="2"/>
    <x v="8"/>
  </r>
  <r>
    <n v="467"/>
    <x v="462"/>
    <x v="467"/>
    <n v="1400"/>
    <n v="8053"/>
    <n v="5.7521428571428572"/>
    <x v="1"/>
    <x v="279"/>
    <x v="463"/>
    <x v="0"/>
    <x v="0"/>
    <n v="1448258400"/>
    <n v="1448863200"/>
    <x v="0"/>
    <x v="1"/>
    <x v="2"/>
    <x v="2"/>
    <x v="2"/>
  </r>
  <r>
    <n v="468"/>
    <x v="463"/>
    <x v="468"/>
    <n v="4000"/>
    <n v="1620"/>
    <n v="0.40500000000000003"/>
    <x v="0"/>
    <x v="36"/>
    <x v="464"/>
    <x v="1"/>
    <x v="1"/>
    <n v="1555218000"/>
    <n v="1556600400"/>
    <x v="0"/>
    <x v="0"/>
    <x v="3"/>
    <x v="3"/>
    <x v="3"/>
  </r>
  <r>
    <n v="469"/>
    <x v="464"/>
    <x v="469"/>
    <n v="5600"/>
    <n v="10328"/>
    <n v="1.8442857142857143"/>
    <x v="1"/>
    <x v="122"/>
    <x v="465"/>
    <x v="1"/>
    <x v="1"/>
    <n v="1431925200"/>
    <n v="1432098000"/>
    <x v="0"/>
    <x v="0"/>
    <x v="6"/>
    <x v="4"/>
    <x v="6"/>
  </r>
  <r>
    <n v="470"/>
    <x v="465"/>
    <x v="470"/>
    <n v="3600"/>
    <n v="10289"/>
    <n v="2.8580555555555556"/>
    <x v="1"/>
    <x v="345"/>
    <x v="466"/>
    <x v="1"/>
    <x v="1"/>
    <n v="1481522400"/>
    <n v="1482127200"/>
    <x v="0"/>
    <x v="0"/>
    <x v="8"/>
    <x v="2"/>
    <x v="8"/>
  </r>
  <r>
    <n v="471"/>
    <x v="197"/>
    <x v="471"/>
    <n v="3100"/>
    <n v="9889"/>
    <n v="3.19"/>
    <x v="1"/>
    <x v="346"/>
    <x v="467"/>
    <x v="4"/>
    <x v="4"/>
    <n v="1335934800"/>
    <n v="1335934800"/>
    <x v="0"/>
    <x v="1"/>
    <x v="0"/>
    <x v="0"/>
    <x v="0"/>
  </r>
  <r>
    <n v="472"/>
    <x v="466"/>
    <x v="472"/>
    <n v="153800"/>
    <n v="60342"/>
    <n v="0.39234070221066319"/>
    <x v="0"/>
    <x v="347"/>
    <x v="468"/>
    <x v="1"/>
    <x v="1"/>
    <n v="1552280400"/>
    <n v="1556946000"/>
    <x v="0"/>
    <x v="0"/>
    <x v="1"/>
    <x v="1"/>
    <x v="1"/>
  </r>
  <r>
    <n v="473"/>
    <x v="467"/>
    <x v="473"/>
    <n v="5000"/>
    <n v="8907"/>
    <n v="1.7814000000000001"/>
    <x v="1"/>
    <x v="88"/>
    <x v="469"/>
    <x v="1"/>
    <x v="1"/>
    <n v="1529989200"/>
    <n v="1530075600"/>
    <x v="0"/>
    <x v="0"/>
    <x v="5"/>
    <x v="1"/>
    <x v="5"/>
  </r>
  <r>
    <n v="474"/>
    <x v="468"/>
    <x v="474"/>
    <n v="4000"/>
    <n v="14606"/>
    <n v="3.6515"/>
    <x v="1"/>
    <x v="23"/>
    <x v="470"/>
    <x v="1"/>
    <x v="1"/>
    <n v="1418709600"/>
    <n v="1418796000"/>
    <x v="0"/>
    <x v="0"/>
    <x v="19"/>
    <x v="4"/>
    <x v="19"/>
  </r>
  <r>
    <n v="475"/>
    <x v="469"/>
    <x v="475"/>
    <n v="7400"/>
    <n v="8432"/>
    <n v="1.1394594594594594"/>
    <x v="1"/>
    <x v="57"/>
    <x v="471"/>
    <x v="1"/>
    <x v="1"/>
    <n v="1372136400"/>
    <n v="1372482000"/>
    <x v="0"/>
    <x v="1"/>
    <x v="18"/>
    <x v="5"/>
    <x v="18"/>
  </r>
  <r>
    <n v="476"/>
    <x v="470"/>
    <x v="476"/>
    <n v="191500"/>
    <n v="57122"/>
    <n v="0.29828720626631855"/>
    <x v="0"/>
    <x v="348"/>
    <x v="472"/>
    <x v="1"/>
    <x v="1"/>
    <n v="1533877200"/>
    <n v="1534395600"/>
    <x v="0"/>
    <x v="0"/>
    <x v="13"/>
    <x v="5"/>
    <x v="13"/>
  </r>
  <r>
    <n v="477"/>
    <x v="471"/>
    <x v="477"/>
    <n v="8500"/>
    <n v="4613"/>
    <n v="0.54270588235294115"/>
    <x v="0"/>
    <x v="86"/>
    <x v="473"/>
    <x v="1"/>
    <x v="1"/>
    <n v="1309064400"/>
    <n v="1311397200"/>
    <x v="0"/>
    <x v="0"/>
    <x v="22"/>
    <x v="4"/>
    <x v="22"/>
  </r>
  <r>
    <n v="478"/>
    <x v="472"/>
    <x v="478"/>
    <n v="68800"/>
    <n v="162603"/>
    <n v="2.3634156976744185"/>
    <x v="1"/>
    <x v="349"/>
    <x v="474"/>
    <x v="1"/>
    <x v="1"/>
    <n v="1425877200"/>
    <n v="1426914000"/>
    <x v="0"/>
    <x v="0"/>
    <x v="8"/>
    <x v="2"/>
    <x v="8"/>
  </r>
  <r>
    <n v="479"/>
    <x v="473"/>
    <x v="479"/>
    <n v="2400"/>
    <n v="12310"/>
    <n v="5.1291666666666664"/>
    <x v="1"/>
    <x v="350"/>
    <x v="475"/>
    <x v="4"/>
    <x v="4"/>
    <n v="1501304400"/>
    <n v="1501477200"/>
    <x v="0"/>
    <x v="0"/>
    <x v="0"/>
    <x v="0"/>
    <x v="0"/>
  </r>
  <r>
    <n v="480"/>
    <x v="474"/>
    <x v="480"/>
    <n v="8600"/>
    <n v="8656"/>
    <n v="1.0065116279069768"/>
    <x v="1"/>
    <x v="215"/>
    <x v="476"/>
    <x v="1"/>
    <x v="1"/>
    <n v="1268287200"/>
    <n v="1269061200"/>
    <x v="0"/>
    <x v="1"/>
    <x v="14"/>
    <x v="7"/>
    <x v="14"/>
  </r>
  <r>
    <n v="481"/>
    <x v="475"/>
    <x v="481"/>
    <n v="196600"/>
    <n v="159931"/>
    <n v="0.81348423194303154"/>
    <x v="0"/>
    <x v="351"/>
    <x v="477"/>
    <x v="1"/>
    <x v="1"/>
    <n v="1412139600"/>
    <n v="1415772000"/>
    <x v="0"/>
    <x v="1"/>
    <x v="3"/>
    <x v="3"/>
    <x v="3"/>
  </r>
  <r>
    <n v="482"/>
    <x v="476"/>
    <x v="482"/>
    <n v="4200"/>
    <n v="689"/>
    <n v="0.16404761904761905"/>
    <x v="0"/>
    <x v="352"/>
    <x v="478"/>
    <x v="1"/>
    <x v="1"/>
    <n v="1330063200"/>
    <n v="1331013600"/>
    <x v="0"/>
    <x v="1"/>
    <x v="13"/>
    <x v="5"/>
    <x v="13"/>
  </r>
  <r>
    <n v="483"/>
    <x v="477"/>
    <x v="483"/>
    <n v="91400"/>
    <n v="48236"/>
    <n v="0.52774617067833696"/>
    <x v="0"/>
    <x v="353"/>
    <x v="479"/>
    <x v="1"/>
    <x v="1"/>
    <n v="1576130400"/>
    <n v="1576735200"/>
    <x v="0"/>
    <x v="0"/>
    <x v="3"/>
    <x v="3"/>
    <x v="3"/>
  </r>
  <r>
    <n v="484"/>
    <x v="478"/>
    <x v="484"/>
    <n v="29600"/>
    <n v="77021"/>
    <n v="2.6020608108108108"/>
    <x v="1"/>
    <x v="354"/>
    <x v="480"/>
    <x v="4"/>
    <x v="4"/>
    <n v="1407128400"/>
    <n v="1411362000"/>
    <x v="0"/>
    <x v="1"/>
    <x v="0"/>
    <x v="0"/>
    <x v="0"/>
  </r>
  <r>
    <n v="485"/>
    <x v="479"/>
    <x v="485"/>
    <n v="90600"/>
    <n v="27844"/>
    <n v="0.30732891832229581"/>
    <x v="0"/>
    <x v="355"/>
    <x v="481"/>
    <x v="4"/>
    <x v="4"/>
    <n v="1560142800"/>
    <n v="1563685200"/>
    <x v="0"/>
    <x v="0"/>
    <x v="3"/>
    <x v="3"/>
    <x v="3"/>
  </r>
  <r>
    <n v="486"/>
    <x v="480"/>
    <x v="486"/>
    <n v="5200"/>
    <n v="702"/>
    <n v="0.13500000000000001"/>
    <x v="0"/>
    <x v="356"/>
    <x v="482"/>
    <x v="4"/>
    <x v="4"/>
    <n v="1520575200"/>
    <n v="1521867600"/>
    <x v="0"/>
    <x v="1"/>
    <x v="18"/>
    <x v="5"/>
    <x v="18"/>
  </r>
  <r>
    <n v="487"/>
    <x v="481"/>
    <x v="487"/>
    <n v="110300"/>
    <n v="197024"/>
    <n v="1.7862556663644606"/>
    <x v="1"/>
    <x v="357"/>
    <x v="483"/>
    <x v="1"/>
    <x v="1"/>
    <n v="1492664400"/>
    <n v="1495515600"/>
    <x v="0"/>
    <x v="0"/>
    <x v="3"/>
    <x v="3"/>
    <x v="3"/>
  </r>
  <r>
    <n v="488"/>
    <x v="482"/>
    <x v="488"/>
    <n v="5300"/>
    <n v="11663"/>
    <n v="2.2005660377358489"/>
    <x v="1"/>
    <x v="127"/>
    <x v="484"/>
    <x v="1"/>
    <x v="1"/>
    <n v="1454479200"/>
    <n v="1455948000"/>
    <x v="0"/>
    <x v="0"/>
    <x v="3"/>
    <x v="3"/>
    <x v="3"/>
  </r>
  <r>
    <n v="489"/>
    <x v="483"/>
    <x v="489"/>
    <n v="9200"/>
    <n v="9339"/>
    <n v="1.015108695652174"/>
    <x v="1"/>
    <x v="72"/>
    <x v="485"/>
    <x v="6"/>
    <x v="6"/>
    <n v="1281934800"/>
    <n v="1282366800"/>
    <x v="0"/>
    <x v="0"/>
    <x v="8"/>
    <x v="2"/>
    <x v="8"/>
  </r>
  <r>
    <n v="490"/>
    <x v="484"/>
    <x v="490"/>
    <n v="2400"/>
    <n v="4596"/>
    <n v="1.915"/>
    <x v="1"/>
    <x v="358"/>
    <x v="486"/>
    <x v="1"/>
    <x v="1"/>
    <n v="1573970400"/>
    <n v="1574575200"/>
    <x v="0"/>
    <x v="0"/>
    <x v="23"/>
    <x v="8"/>
    <x v="23"/>
  </r>
  <r>
    <n v="491"/>
    <x v="485"/>
    <x v="491"/>
    <n v="56800"/>
    <n v="173437"/>
    <n v="3.0534683098591549"/>
    <x v="1"/>
    <x v="120"/>
    <x v="487"/>
    <x v="1"/>
    <x v="1"/>
    <n v="1372654800"/>
    <n v="1374901200"/>
    <x v="0"/>
    <x v="1"/>
    <x v="0"/>
    <x v="0"/>
    <x v="0"/>
  </r>
  <r>
    <n v="492"/>
    <x v="486"/>
    <x v="492"/>
    <n v="191000"/>
    <n v="45831"/>
    <n v="0.23995287958115183"/>
    <x v="3"/>
    <x v="359"/>
    <x v="488"/>
    <x v="1"/>
    <x v="1"/>
    <n v="1275886800"/>
    <n v="1278910800"/>
    <x v="1"/>
    <x v="1"/>
    <x v="12"/>
    <x v="4"/>
    <x v="12"/>
  </r>
  <r>
    <n v="493"/>
    <x v="487"/>
    <x v="493"/>
    <n v="900"/>
    <n v="6514"/>
    <n v="7.2377777777777776"/>
    <x v="1"/>
    <x v="251"/>
    <x v="489"/>
    <x v="1"/>
    <x v="1"/>
    <n v="1561784400"/>
    <n v="1562907600"/>
    <x v="0"/>
    <x v="0"/>
    <x v="14"/>
    <x v="7"/>
    <x v="14"/>
  </r>
  <r>
    <n v="494"/>
    <x v="488"/>
    <x v="494"/>
    <n v="2500"/>
    <n v="13684"/>
    <n v="5.4736000000000002"/>
    <x v="1"/>
    <x v="360"/>
    <x v="490"/>
    <x v="1"/>
    <x v="1"/>
    <n v="1332392400"/>
    <n v="1332478800"/>
    <x v="0"/>
    <x v="0"/>
    <x v="8"/>
    <x v="2"/>
    <x v="8"/>
  </r>
  <r>
    <n v="495"/>
    <x v="489"/>
    <x v="495"/>
    <n v="3200"/>
    <n v="13264"/>
    <n v="4.1449999999999996"/>
    <x v="1"/>
    <x v="135"/>
    <x v="491"/>
    <x v="3"/>
    <x v="3"/>
    <n v="1402376400"/>
    <n v="1402722000"/>
    <x v="0"/>
    <x v="0"/>
    <x v="3"/>
    <x v="3"/>
    <x v="3"/>
  </r>
  <r>
    <n v="496"/>
    <x v="490"/>
    <x v="496"/>
    <n v="183800"/>
    <n v="1667"/>
    <n v="9.0696409140369975E-3"/>
    <x v="0"/>
    <x v="71"/>
    <x v="492"/>
    <x v="1"/>
    <x v="1"/>
    <n v="1495342800"/>
    <n v="1496811600"/>
    <x v="0"/>
    <x v="0"/>
    <x v="10"/>
    <x v="4"/>
    <x v="10"/>
  </r>
  <r>
    <n v="497"/>
    <x v="491"/>
    <x v="497"/>
    <n v="9800"/>
    <n v="3349"/>
    <n v="0.34173469387755101"/>
    <x v="0"/>
    <x v="53"/>
    <x v="493"/>
    <x v="1"/>
    <x v="1"/>
    <n v="1482213600"/>
    <n v="1482213600"/>
    <x v="0"/>
    <x v="1"/>
    <x v="8"/>
    <x v="2"/>
    <x v="8"/>
  </r>
  <r>
    <n v="498"/>
    <x v="492"/>
    <x v="498"/>
    <n v="193400"/>
    <n v="46317"/>
    <n v="0.239488107549121"/>
    <x v="0"/>
    <x v="361"/>
    <x v="494"/>
    <x v="3"/>
    <x v="3"/>
    <n v="1420092000"/>
    <n v="1420264800"/>
    <x v="0"/>
    <x v="0"/>
    <x v="2"/>
    <x v="2"/>
    <x v="2"/>
  </r>
  <r>
    <n v="499"/>
    <x v="493"/>
    <x v="499"/>
    <n v="163800"/>
    <n v="78743"/>
    <n v="0.48072649572649573"/>
    <x v="0"/>
    <x v="362"/>
    <x v="495"/>
    <x v="1"/>
    <x v="1"/>
    <n v="1458018000"/>
    <n v="1458450000"/>
    <x v="0"/>
    <x v="1"/>
    <x v="4"/>
    <x v="4"/>
    <x v="4"/>
  </r>
  <r>
    <n v="500"/>
    <x v="494"/>
    <x v="500"/>
    <n v="100"/>
    <n v="0"/>
    <n v="0"/>
    <x v="0"/>
    <x v="0"/>
    <x v="496"/>
    <x v="1"/>
    <x v="1"/>
    <n v="1367384400"/>
    <n v="1369803600"/>
    <x v="0"/>
    <x v="1"/>
    <x v="3"/>
    <x v="3"/>
    <x v="3"/>
  </r>
  <r>
    <n v="501"/>
    <x v="495"/>
    <x v="501"/>
    <n v="153600"/>
    <n v="107743"/>
    <n v="0.70145182291666663"/>
    <x v="0"/>
    <x v="363"/>
    <x v="497"/>
    <x v="1"/>
    <x v="1"/>
    <n v="1363064400"/>
    <n v="1363237200"/>
    <x v="0"/>
    <x v="0"/>
    <x v="4"/>
    <x v="4"/>
    <x v="4"/>
  </r>
  <r>
    <n v="502"/>
    <x v="212"/>
    <x v="502"/>
    <n v="1300"/>
    <n v="6889"/>
    <n v="5.2992307692307694"/>
    <x v="1"/>
    <x v="129"/>
    <x v="498"/>
    <x v="2"/>
    <x v="2"/>
    <n v="1343365200"/>
    <n v="1345870800"/>
    <x v="0"/>
    <x v="1"/>
    <x v="11"/>
    <x v="6"/>
    <x v="11"/>
  </r>
  <r>
    <n v="503"/>
    <x v="496"/>
    <x v="503"/>
    <n v="25500"/>
    <n v="45983"/>
    <n v="1.8032549019607844"/>
    <x v="1"/>
    <x v="364"/>
    <x v="499"/>
    <x v="1"/>
    <x v="1"/>
    <n v="1435726800"/>
    <n v="1437454800"/>
    <x v="0"/>
    <x v="0"/>
    <x v="6"/>
    <x v="4"/>
    <x v="6"/>
  </r>
  <r>
    <n v="504"/>
    <x v="497"/>
    <x v="504"/>
    <n v="7500"/>
    <n v="6924"/>
    <n v="0.92320000000000002"/>
    <x v="0"/>
    <x v="197"/>
    <x v="500"/>
    <x v="6"/>
    <x v="6"/>
    <n v="1431925200"/>
    <n v="1432011600"/>
    <x v="0"/>
    <x v="0"/>
    <x v="1"/>
    <x v="1"/>
    <x v="1"/>
  </r>
  <r>
    <n v="505"/>
    <x v="498"/>
    <x v="505"/>
    <n v="89900"/>
    <n v="12497"/>
    <n v="0.13901001112347053"/>
    <x v="0"/>
    <x v="365"/>
    <x v="501"/>
    <x v="1"/>
    <x v="1"/>
    <n v="1362722400"/>
    <n v="1366347600"/>
    <x v="0"/>
    <x v="1"/>
    <x v="15"/>
    <x v="5"/>
    <x v="15"/>
  </r>
  <r>
    <n v="506"/>
    <x v="499"/>
    <x v="506"/>
    <n v="18000"/>
    <n v="166874"/>
    <n v="9.2707777777777771"/>
    <x v="1"/>
    <x v="366"/>
    <x v="502"/>
    <x v="1"/>
    <x v="1"/>
    <n v="1511416800"/>
    <n v="1512885600"/>
    <x v="0"/>
    <x v="1"/>
    <x v="3"/>
    <x v="3"/>
    <x v="3"/>
  </r>
  <r>
    <n v="507"/>
    <x v="500"/>
    <x v="507"/>
    <n v="2100"/>
    <n v="837"/>
    <n v="0.39857142857142858"/>
    <x v="0"/>
    <x v="161"/>
    <x v="503"/>
    <x v="1"/>
    <x v="1"/>
    <n v="1365483600"/>
    <n v="1369717200"/>
    <x v="0"/>
    <x v="1"/>
    <x v="2"/>
    <x v="2"/>
    <x v="2"/>
  </r>
  <r>
    <n v="508"/>
    <x v="501"/>
    <x v="508"/>
    <n v="172700"/>
    <n v="193820"/>
    <n v="1.1222929936305732"/>
    <x v="1"/>
    <x v="367"/>
    <x v="504"/>
    <x v="1"/>
    <x v="1"/>
    <n v="1532840400"/>
    <n v="1534654800"/>
    <x v="0"/>
    <x v="0"/>
    <x v="3"/>
    <x v="3"/>
    <x v="3"/>
  </r>
  <r>
    <n v="509"/>
    <x v="173"/>
    <x v="509"/>
    <n v="168500"/>
    <n v="119510"/>
    <n v="0.70925816023738875"/>
    <x v="0"/>
    <x v="368"/>
    <x v="505"/>
    <x v="1"/>
    <x v="1"/>
    <n v="1336194000"/>
    <n v="1337058000"/>
    <x v="0"/>
    <x v="0"/>
    <x v="3"/>
    <x v="3"/>
    <x v="3"/>
  </r>
  <r>
    <n v="510"/>
    <x v="502"/>
    <x v="510"/>
    <n v="7800"/>
    <n v="9289"/>
    <n v="1.1908974358974358"/>
    <x v="1"/>
    <x v="54"/>
    <x v="506"/>
    <x v="2"/>
    <x v="2"/>
    <n v="1527742800"/>
    <n v="1529816400"/>
    <x v="0"/>
    <x v="0"/>
    <x v="6"/>
    <x v="4"/>
    <x v="6"/>
  </r>
  <r>
    <n v="511"/>
    <x v="503"/>
    <x v="511"/>
    <n v="147800"/>
    <n v="35498"/>
    <n v="0.24017591339648173"/>
    <x v="0"/>
    <x v="369"/>
    <x v="507"/>
    <x v="1"/>
    <x v="1"/>
    <n v="1564030800"/>
    <n v="1564894800"/>
    <x v="0"/>
    <x v="0"/>
    <x v="3"/>
    <x v="3"/>
    <x v="3"/>
  </r>
  <r>
    <n v="512"/>
    <x v="504"/>
    <x v="512"/>
    <n v="9100"/>
    <n v="12678"/>
    <n v="1.3931868131868133"/>
    <x v="1"/>
    <x v="370"/>
    <x v="508"/>
    <x v="1"/>
    <x v="1"/>
    <n v="1404536400"/>
    <n v="1404622800"/>
    <x v="0"/>
    <x v="1"/>
    <x v="11"/>
    <x v="6"/>
    <x v="11"/>
  </r>
  <r>
    <n v="513"/>
    <x v="505"/>
    <x v="513"/>
    <n v="8300"/>
    <n v="3260"/>
    <n v="0.39277108433734942"/>
    <x v="3"/>
    <x v="164"/>
    <x v="509"/>
    <x v="1"/>
    <x v="1"/>
    <n v="1284008400"/>
    <n v="1284181200"/>
    <x v="0"/>
    <x v="0"/>
    <x v="19"/>
    <x v="4"/>
    <x v="19"/>
  </r>
  <r>
    <n v="514"/>
    <x v="506"/>
    <x v="514"/>
    <n v="138700"/>
    <n v="31123"/>
    <n v="0.22439077144917088"/>
    <x v="3"/>
    <x v="371"/>
    <x v="510"/>
    <x v="5"/>
    <x v="5"/>
    <n v="1386309600"/>
    <n v="1386741600"/>
    <x v="0"/>
    <x v="1"/>
    <x v="1"/>
    <x v="1"/>
    <x v="1"/>
  </r>
  <r>
    <n v="515"/>
    <x v="507"/>
    <x v="515"/>
    <n v="8600"/>
    <n v="4797"/>
    <n v="0.55779069767441858"/>
    <x v="0"/>
    <x v="221"/>
    <x v="511"/>
    <x v="0"/>
    <x v="0"/>
    <n v="1324620000"/>
    <n v="1324792800"/>
    <x v="0"/>
    <x v="1"/>
    <x v="3"/>
    <x v="3"/>
    <x v="3"/>
  </r>
  <r>
    <n v="516"/>
    <x v="508"/>
    <x v="516"/>
    <n v="125400"/>
    <n v="53324"/>
    <n v="0.42523125996810207"/>
    <x v="0"/>
    <x v="372"/>
    <x v="512"/>
    <x v="1"/>
    <x v="1"/>
    <n v="1281070800"/>
    <n v="1284354000"/>
    <x v="0"/>
    <x v="0"/>
    <x v="9"/>
    <x v="5"/>
    <x v="9"/>
  </r>
  <r>
    <n v="517"/>
    <x v="509"/>
    <x v="517"/>
    <n v="5900"/>
    <n v="6608"/>
    <n v="1.1200000000000001"/>
    <x v="1"/>
    <x v="373"/>
    <x v="513"/>
    <x v="1"/>
    <x v="1"/>
    <n v="1493960400"/>
    <n v="1494392400"/>
    <x v="0"/>
    <x v="0"/>
    <x v="0"/>
    <x v="0"/>
    <x v="0"/>
  </r>
  <r>
    <n v="518"/>
    <x v="510"/>
    <x v="518"/>
    <n v="8800"/>
    <n v="622"/>
    <n v="7.0681818181818179E-2"/>
    <x v="0"/>
    <x v="234"/>
    <x v="514"/>
    <x v="1"/>
    <x v="1"/>
    <n v="1519365600"/>
    <n v="1519538400"/>
    <x v="0"/>
    <x v="1"/>
    <x v="10"/>
    <x v="4"/>
    <x v="10"/>
  </r>
  <r>
    <n v="519"/>
    <x v="511"/>
    <x v="519"/>
    <n v="177700"/>
    <n v="180802"/>
    <n v="1.0174563871693867"/>
    <x v="1"/>
    <x v="374"/>
    <x v="515"/>
    <x v="1"/>
    <x v="1"/>
    <n v="1420696800"/>
    <n v="1421906400"/>
    <x v="0"/>
    <x v="1"/>
    <x v="1"/>
    <x v="1"/>
    <x v="1"/>
  </r>
  <r>
    <n v="520"/>
    <x v="512"/>
    <x v="520"/>
    <n v="800"/>
    <n v="3406"/>
    <n v="4.2575000000000003"/>
    <x v="1"/>
    <x v="235"/>
    <x v="516"/>
    <x v="1"/>
    <x v="1"/>
    <n v="1555650000"/>
    <n v="1555909200"/>
    <x v="0"/>
    <x v="0"/>
    <x v="3"/>
    <x v="3"/>
    <x v="3"/>
  </r>
  <r>
    <n v="521"/>
    <x v="513"/>
    <x v="47"/>
    <n v="7600"/>
    <n v="11061"/>
    <n v="1.4553947368421052"/>
    <x v="1"/>
    <x v="375"/>
    <x v="517"/>
    <x v="1"/>
    <x v="1"/>
    <n v="1471928400"/>
    <n v="1472446800"/>
    <x v="0"/>
    <x v="1"/>
    <x v="6"/>
    <x v="4"/>
    <x v="6"/>
  </r>
  <r>
    <n v="522"/>
    <x v="514"/>
    <x v="521"/>
    <n v="50500"/>
    <n v="16389"/>
    <n v="0.32453465346534655"/>
    <x v="0"/>
    <x v="271"/>
    <x v="518"/>
    <x v="1"/>
    <x v="1"/>
    <n v="1341291600"/>
    <n v="1342328400"/>
    <x v="0"/>
    <x v="0"/>
    <x v="12"/>
    <x v="4"/>
    <x v="12"/>
  </r>
  <r>
    <n v="523"/>
    <x v="515"/>
    <x v="522"/>
    <n v="900"/>
    <n v="6303"/>
    <n v="7.003333333333333"/>
    <x v="1"/>
    <x v="121"/>
    <x v="519"/>
    <x v="1"/>
    <x v="1"/>
    <n v="1267682400"/>
    <n v="1268114400"/>
    <x v="0"/>
    <x v="0"/>
    <x v="12"/>
    <x v="4"/>
    <x v="12"/>
  </r>
  <r>
    <n v="524"/>
    <x v="516"/>
    <x v="523"/>
    <n v="96700"/>
    <n v="81136"/>
    <n v="0.83904860392967939"/>
    <x v="0"/>
    <x v="376"/>
    <x v="520"/>
    <x v="1"/>
    <x v="1"/>
    <n v="1272258000"/>
    <n v="1273381200"/>
    <x v="0"/>
    <x v="0"/>
    <x v="3"/>
    <x v="3"/>
    <x v="3"/>
  </r>
  <r>
    <n v="525"/>
    <x v="517"/>
    <x v="524"/>
    <n v="2100"/>
    <n v="1768"/>
    <n v="0.84190476190476193"/>
    <x v="0"/>
    <x v="377"/>
    <x v="521"/>
    <x v="1"/>
    <x v="1"/>
    <n v="1290492000"/>
    <n v="1290837600"/>
    <x v="0"/>
    <x v="0"/>
    <x v="8"/>
    <x v="2"/>
    <x v="8"/>
  </r>
  <r>
    <n v="526"/>
    <x v="518"/>
    <x v="525"/>
    <n v="8300"/>
    <n v="12944"/>
    <n v="1.5595180722891566"/>
    <x v="1"/>
    <x v="98"/>
    <x v="522"/>
    <x v="1"/>
    <x v="1"/>
    <n v="1451109600"/>
    <n v="1454306400"/>
    <x v="0"/>
    <x v="1"/>
    <x v="3"/>
    <x v="3"/>
    <x v="3"/>
  </r>
  <r>
    <n v="527"/>
    <x v="519"/>
    <x v="526"/>
    <n v="189200"/>
    <n v="188480"/>
    <n v="0.99619450317124736"/>
    <x v="0"/>
    <x v="378"/>
    <x v="523"/>
    <x v="0"/>
    <x v="0"/>
    <n v="1454652000"/>
    <n v="1457762400"/>
    <x v="0"/>
    <x v="0"/>
    <x v="10"/>
    <x v="4"/>
    <x v="10"/>
  </r>
  <r>
    <n v="528"/>
    <x v="520"/>
    <x v="527"/>
    <n v="9000"/>
    <n v="7227"/>
    <n v="0.80300000000000005"/>
    <x v="0"/>
    <x v="175"/>
    <x v="524"/>
    <x v="4"/>
    <x v="4"/>
    <n v="1385186400"/>
    <n v="1389074400"/>
    <x v="0"/>
    <x v="0"/>
    <x v="7"/>
    <x v="1"/>
    <x v="7"/>
  </r>
  <r>
    <n v="529"/>
    <x v="521"/>
    <x v="528"/>
    <n v="5100"/>
    <n v="574"/>
    <n v="0.11254901960784314"/>
    <x v="0"/>
    <x v="352"/>
    <x v="525"/>
    <x v="1"/>
    <x v="1"/>
    <n v="1399698000"/>
    <n v="1402117200"/>
    <x v="0"/>
    <x v="0"/>
    <x v="11"/>
    <x v="6"/>
    <x v="11"/>
  </r>
  <r>
    <n v="530"/>
    <x v="522"/>
    <x v="529"/>
    <n v="105000"/>
    <n v="96328"/>
    <n v="0.91740952380952379"/>
    <x v="0"/>
    <x v="200"/>
    <x v="526"/>
    <x v="1"/>
    <x v="1"/>
    <n v="1283230800"/>
    <n v="1284440400"/>
    <x v="0"/>
    <x v="1"/>
    <x v="13"/>
    <x v="5"/>
    <x v="13"/>
  </r>
  <r>
    <n v="531"/>
    <x v="523"/>
    <x v="530"/>
    <n v="186700"/>
    <n v="178338"/>
    <n v="0.95521156936261387"/>
    <x v="2"/>
    <x v="379"/>
    <x v="527"/>
    <x v="5"/>
    <x v="5"/>
    <n v="1384149600"/>
    <n v="1388988000"/>
    <x v="0"/>
    <x v="0"/>
    <x v="11"/>
    <x v="6"/>
    <x v="11"/>
  </r>
  <r>
    <n v="532"/>
    <x v="524"/>
    <x v="531"/>
    <n v="1600"/>
    <n v="8046"/>
    <n v="5.0287499999999996"/>
    <x v="1"/>
    <x v="105"/>
    <x v="528"/>
    <x v="0"/>
    <x v="0"/>
    <n v="1516860000"/>
    <n v="1516946400"/>
    <x v="0"/>
    <x v="0"/>
    <x v="3"/>
    <x v="3"/>
    <x v="3"/>
  </r>
  <r>
    <n v="533"/>
    <x v="525"/>
    <x v="532"/>
    <n v="115600"/>
    <n v="184086"/>
    <n v="1.5924394463667819"/>
    <x v="1"/>
    <x v="380"/>
    <x v="529"/>
    <x v="4"/>
    <x v="4"/>
    <n v="1374642000"/>
    <n v="1377752400"/>
    <x v="0"/>
    <x v="0"/>
    <x v="7"/>
    <x v="1"/>
    <x v="7"/>
  </r>
  <r>
    <n v="534"/>
    <x v="526"/>
    <x v="533"/>
    <n v="89100"/>
    <n v="13385"/>
    <n v="0.15022446689113356"/>
    <x v="0"/>
    <x v="166"/>
    <x v="530"/>
    <x v="1"/>
    <x v="1"/>
    <n v="1534482000"/>
    <n v="1534568400"/>
    <x v="0"/>
    <x v="1"/>
    <x v="6"/>
    <x v="4"/>
    <x v="6"/>
  </r>
  <r>
    <n v="535"/>
    <x v="527"/>
    <x v="534"/>
    <n v="2600"/>
    <n v="12533"/>
    <n v="4.820384615384615"/>
    <x v="1"/>
    <x v="381"/>
    <x v="531"/>
    <x v="6"/>
    <x v="6"/>
    <n v="1528434000"/>
    <n v="1528606800"/>
    <x v="0"/>
    <x v="1"/>
    <x v="3"/>
    <x v="3"/>
    <x v="3"/>
  </r>
  <r>
    <n v="536"/>
    <x v="528"/>
    <x v="535"/>
    <n v="9800"/>
    <n v="14697"/>
    <n v="1.4996938775510205"/>
    <x v="1"/>
    <x v="382"/>
    <x v="532"/>
    <x v="6"/>
    <x v="6"/>
    <n v="1282626000"/>
    <n v="1284872400"/>
    <x v="0"/>
    <x v="0"/>
    <x v="13"/>
    <x v="5"/>
    <x v="13"/>
  </r>
  <r>
    <n v="537"/>
    <x v="529"/>
    <x v="536"/>
    <n v="84400"/>
    <n v="98935"/>
    <n v="1.1722156398104266"/>
    <x v="1"/>
    <x v="383"/>
    <x v="533"/>
    <x v="3"/>
    <x v="3"/>
    <n v="1535605200"/>
    <n v="1537592400"/>
    <x v="1"/>
    <x v="1"/>
    <x v="4"/>
    <x v="4"/>
    <x v="4"/>
  </r>
  <r>
    <n v="538"/>
    <x v="530"/>
    <x v="537"/>
    <n v="151300"/>
    <n v="57034"/>
    <n v="0.37695968274950431"/>
    <x v="0"/>
    <x v="384"/>
    <x v="534"/>
    <x v="1"/>
    <x v="1"/>
    <n v="1379826000"/>
    <n v="1381208400"/>
    <x v="0"/>
    <x v="0"/>
    <x v="20"/>
    <x v="6"/>
    <x v="20"/>
  </r>
  <r>
    <n v="539"/>
    <x v="531"/>
    <x v="538"/>
    <n v="9800"/>
    <n v="7120"/>
    <n v="0.72653061224489801"/>
    <x v="0"/>
    <x v="385"/>
    <x v="535"/>
    <x v="1"/>
    <x v="1"/>
    <n v="1561957200"/>
    <n v="1562475600"/>
    <x v="0"/>
    <x v="1"/>
    <x v="0"/>
    <x v="0"/>
    <x v="0"/>
  </r>
  <r>
    <n v="540"/>
    <x v="532"/>
    <x v="539"/>
    <n v="5300"/>
    <n v="14097"/>
    <n v="2.6598113207547169"/>
    <x v="1"/>
    <x v="326"/>
    <x v="536"/>
    <x v="1"/>
    <x v="1"/>
    <n v="1525496400"/>
    <n v="1527397200"/>
    <x v="0"/>
    <x v="0"/>
    <x v="14"/>
    <x v="7"/>
    <x v="14"/>
  </r>
  <r>
    <n v="541"/>
    <x v="533"/>
    <x v="540"/>
    <n v="178000"/>
    <n v="43086"/>
    <n v="0.24205617977528091"/>
    <x v="0"/>
    <x v="386"/>
    <x v="537"/>
    <x v="6"/>
    <x v="6"/>
    <n v="1433912400"/>
    <n v="1436158800"/>
    <x v="0"/>
    <x v="0"/>
    <x v="20"/>
    <x v="6"/>
    <x v="20"/>
  </r>
  <r>
    <n v="542"/>
    <x v="534"/>
    <x v="541"/>
    <n v="77000"/>
    <n v="1930"/>
    <n v="2.5064935064935064E-2"/>
    <x v="0"/>
    <x v="240"/>
    <x v="538"/>
    <x v="4"/>
    <x v="4"/>
    <n v="1453442400"/>
    <n v="1456034400"/>
    <x v="0"/>
    <x v="0"/>
    <x v="7"/>
    <x v="1"/>
    <x v="7"/>
  </r>
  <r>
    <n v="543"/>
    <x v="535"/>
    <x v="542"/>
    <n v="84900"/>
    <n v="13864"/>
    <n v="0.1632979976442874"/>
    <x v="0"/>
    <x v="80"/>
    <x v="539"/>
    <x v="1"/>
    <x v="1"/>
    <n v="1378875600"/>
    <n v="1380171600"/>
    <x v="0"/>
    <x v="0"/>
    <x v="11"/>
    <x v="6"/>
    <x v="11"/>
  </r>
  <r>
    <n v="544"/>
    <x v="536"/>
    <x v="543"/>
    <n v="2800"/>
    <n v="7742"/>
    <n v="2.7650000000000001"/>
    <x v="1"/>
    <x v="286"/>
    <x v="540"/>
    <x v="1"/>
    <x v="1"/>
    <n v="1452232800"/>
    <n v="1453356000"/>
    <x v="0"/>
    <x v="0"/>
    <x v="1"/>
    <x v="1"/>
    <x v="1"/>
  </r>
  <r>
    <n v="545"/>
    <x v="537"/>
    <x v="544"/>
    <n v="184800"/>
    <n v="164109"/>
    <n v="0.88803571428571426"/>
    <x v="0"/>
    <x v="387"/>
    <x v="541"/>
    <x v="1"/>
    <x v="1"/>
    <n v="1577253600"/>
    <n v="1578981600"/>
    <x v="0"/>
    <x v="0"/>
    <x v="3"/>
    <x v="3"/>
    <x v="3"/>
  </r>
  <r>
    <n v="546"/>
    <x v="538"/>
    <x v="545"/>
    <n v="4200"/>
    <n v="6870"/>
    <n v="1.6357142857142857"/>
    <x v="1"/>
    <x v="39"/>
    <x v="542"/>
    <x v="1"/>
    <x v="1"/>
    <n v="1537160400"/>
    <n v="1537419600"/>
    <x v="0"/>
    <x v="1"/>
    <x v="3"/>
    <x v="3"/>
    <x v="3"/>
  </r>
  <r>
    <n v="547"/>
    <x v="539"/>
    <x v="546"/>
    <n v="1300"/>
    <n v="12597"/>
    <n v="9.69"/>
    <x v="1"/>
    <x v="388"/>
    <x v="543"/>
    <x v="1"/>
    <x v="1"/>
    <n v="1422165600"/>
    <n v="1423202400"/>
    <x v="0"/>
    <x v="0"/>
    <x v="6"/>
    <x v="4"/>
    <x v="6"/>
  </r>
  <r>
    <n v="548"/>
    <x v="540"/>
    <x v="547"/>
    <n v="66100"/>
    <n v="179074"/>
    <n v="2.7091376701966716"/>
    <x v="1"/>
    <x v="389"/>
    <x v="544"/>
    <x v="1"/>
    <x v="1"/>
    <n v="1459486800"/>
    <n v="1460610000"/>
    <x v="0"/>
    <x v="0"/>
    <x v="3"/>
    <x v="3"/>
    <x v="3"/>
  </r>
  <r>
    <n v="549"/>
    <x v="541"/>
    <x v="548"/>
    <n v="29500"/>
    <n v="83843"/>
    <n v="2.8421355932203389"/>
    <x v="1"/>
    <x v="390"/>
    <x v="545"/>
    <x v="1"/>
    <x v="1"/>
    <n v="1369717200"/>
    <n v="1370494800"/>
    <x v="0"/>
    <x v="0"/>
    <x v="8"/>
    <x v="2"/>
    <x v="8"/>
  </r>
  <r>
    <n v="550"/>
    <x v="542"/>
    <x v="549"/>
    <n v="100"/>
    <n v="4"/>
    <n v="0.04"/>
    <x v="3"/>
    <x v="49"/>
    <x v="446"/>
    <x v="5"/>
    <x v="5"/>
    <n v="1330495200"/>
    <n v="1332306000"/>
    <x v="0"/>
    <x v="0"/>
    <x v="7"/>
    <x v="1"/>
    <x v="7"/>
  </r>
  <r>
    <n v="551"/>
    <x v="543"/>
    <x v="550"/>
    <n v="180100"/>
    <n v="105598"/>
    <n v="0.58632981676846196"/>
    <x v="0"/>
    <x v="391"/>
    <x v="546"/>
    <x v="2"/>
    <x v="2"/>
    <n v="1419055200"/>
    <n v="1422511200"/>
    <x v="0"/>
    <x v="1"/>
    <x v="2"/>
    <x v="2"/>
    <x v="2"/>
  </r>
  <r>
    <n v="552"/>
    <x v="544"/>
    <x v="551"/>
    <n v="9000"/>
    <n v="8866"/>
    <n v="0.98511111111111116"/>
    <x v="0"/>
    <x v="45"/>
    <x v="547"/>
    <x v="1"/>
    <x v="1"/>
    <n v="1480140000"/>
    <n v="1480312800"/>
    <x v="0"/>
    <x v="0"/>
    <x v="3"/>
    <x v="3"/>
    <x v="3"/>
  </r>
  <r>
    <n v="553"/>
    <x v="545"/>
    <x v="552"/>
    <n v="170600"/>
    <n v="75022"/>
    <n v="0.43975381008206332"/>
    <x v="0"/>
    <x v="392"/>
    <x v="548"/>
    <x v="1"/>
    <x v="1"/>
    <n v="1293948000"/>
    <n v="1294034400"/>
    <x v="0"/>
    <x v="0"/>
    <x v="1"/>
    <x v="1"/>
    <x v="1"/>
  </r>
  <r>
    <n v="554"/>
    <x v="546"/>
    <x v="553"/>
    <n v="9500"/>
    <n v="14408"/>
    <n v="1.5166315789473683"/>
    <x v="1"/>
    <x v="353"/>
    <x v="549"/>
    <x v="0"/>
    <x v="0"/>
    <n v="1482127200"/>
    <n v="1482645600"/>
    <x v="0"/>
    <x v="0"/>
    <x v="7"/>
    <x v="1"/>
    <x v="7"/>
  </r>
  <r>
    <n v="555"/>
    <x v="547"/>
    <x v="554"/>
    <n v="6300"/>
    <n v="14089"/>
    <n v="2.2363492063492063"/>
    <x v="1"/>
    <x v="18"/>
    <x v="550"/>
    <x v="3"/>
    <x v="3"/>
    <n v="1396414800"/>
    <n v="1399093200"/>
    <x v="0"/>
    <x v="0"/>
    <x v="1"/>
    <x v="1"/>
    <x v="1"/>
  </r>
  <r>
    <n v="556"/>
    <x v="195"/>
    <x v="555"/>
    <n v="5200"/>
    <n v="12467"/>
    <n v="2.3975"/>
    <x v="1"/>
    <x v="393"/>
    <x v="551"/>
    <x v="1"/>
    <x v="1"/>
    <n v="1315285200"/>
    <n v="1315890000"/>
    <x v="0"/>
    <x v="1"/>
    <x v="18"/>
    <x v="5"/>
    <x v="18"/>
  </r>
  <r>
    <n v="557"/>
    <x v="548"/>
    <x v="556"/>
    <n v="6000"/>
    <n v="11960"/>
    <n v="1.9933333333333334"/>
    <x v="1"/>
    <x v="394"/>
    <x v="552"/>
    <x v="1"/>
    <x v="1"/>
    <n v="1443762000"/>
    <n v="1444021200"/>
    <x v="0"/>
    <x v="1"/>
    <x v="22"/>
    <x v="4"/>
    <x v="22"/>
  </r>
  <r>
    <n v="558"/>
    <x v="549"/>
    <x v="557"/>
    <n v="5800"/>
    <n v="7966"/>
    <n v="1.373448275862069"/>
    <x v="1"/>
    <x v="105"/>
    <x v="553"/>
    <x v="1"/>
    <x v="1"/>
    <n v="1456293600"/>
    <n v="1460005200"/>
    <x v="0"/>
    <x v="0"/>
    <x v="3"/>
    <x v="3"/>
    <x v="3"/>
  </r>
  <r>
    <n v="559"/>
    <x v="550"/>
    <x v="558"/>
    <n v="105300"/>
    <n v="106321"/>
    <n v="1.009696106362773"/>
    <x v="1"/>
    <x v="395"/>
    <x v="554"/>
    <x v="1"/>
    <x v="1"/>
    <n v="1470114000"/>
    <n v="1470718800"/>
    <x v="0"/>
    <x v="0"/>
    <x v="3"/>
    <x v="3"/>
    <x v="3"/>
  </r>
  <r>
    <n v="560"/>
    <x v="551"/>
    <x v="559"/>
    <n v="20000"/>
    <n v="158832"/>
    <n v="7.9416000000000002"/>
    <x v="1"/>
    <x v="396"/>
    <x v="555"/>
    <x v="1"/>
    <x v="1"/>
    <n v="1321596000"/>
    <n v="1325052000"/>
    <x v="0"/>
    <x v="0"/>
    <x v="10"/>
    <x v="4"/>
    <x v="10"/>
  </r>
  <r>
    <n v="561"/>
    <x v="552"/>
    <x v="560"/>
    <n v="3000"/>
    <n v="11091"/>
    <n v="3.6970000000000001"/>
    <x v="1"/>
    <x v="40"/>
    <x v="556"/>
    <x v="5"/>
    <x v="5"/>
    <n v="1318827600"/>
    <n v="1319000400"/>
    <x v="0"/>
    <x v="0"/>
    <x v="3"/>
    <x v="3"/>
    <x v="3"/>
  </r>
  <r>
    <n v="562"/>
    <x v="553"/>
    <x v="561"/>
    <n v="9900"/>
    <n v="1269"/>
    <n v="0.12818181818181817"/>
    <x v="0"/>
    <x v="150"/>
    <x v="557"/>
    <x v="5"/>
    <x v="5"/>
    <n v="1552366800"/>
    <n v="1552539600"/>
    <x v="0"/>
    <x v="0"/>
    <x v="1"/>
    <x v="1"/>
    <x v="1"/>
  </r>
  <r>
    <n v="563"/>
    <x v="554"/>
    <x v="562"/>
    <n v="3700"/>
    <n v="5107"/>
    <n v="1.3802702702702703"/>
    <x v="1"/>
    <x v="72"/>
    <x v="558"/>
    <x v="2"/>
    <x v="2"/>
    <n v="1542088800"/>
    <n v="1543816800"/>
    <x v="0"/>
    <x v="0"/>
    <x v="4"/>
    <x v="4"/>
    <x v="4"/>
  </r>
  <r>
    <n v="564"/>
    <x v="555"/>
    <x v="563"/>
    <n v="168700"/>
    <n v="141393"/>
    <n v="0.83813278008298753"/>
    <x v="0"/>
    <x v="397"/>
    <x v="559"/>
    <x v="1"/>
    <x v="1"/>
    <n v="1426395600"/>
    <n v="1427086800"/>
    <x v="0"/>
    <x v="0"/>
    <x v="3"/>
    <x v="3"/>
    <x v="3"/>
  </r>
  <r>
    <n v="565"/>
    <x v="556"/>
    <x v="564"/>
    <n v="94900"/>
    <n v="194166"/>
    <n v="2.0460063224446787"/>
    <x v="1"/>
    <x v="398"/>
    <x v="560"/>
    <x v="1"/>
    <x v="1"/>
    <n v="1321336800"/>
    <n v="1323064800"/>
    <x v="0"/>
    <x v="0"/>
    <x v="3"/>
    <x v="3"/>
    <x v="3"/>
  </r>
  <r>
    <n v="566"/>
    <x v="557"/>
    <x v="565"/>
    <n v="9300"/>
    <n v="4124"/>
    <n v="0.44344086021505374"/>
    <x v="0"/>
    <x v="95"/>
    <x v="561"/>
    <x v="1"/>
    <x v="1"/>
    <n v="1456293600"/>
    <n v="1458277200"/>
    <x v="0"/>
    <x v="1"/>
    <x v="5"/>
    <x v="1"/>
    <x v="5"/>
  </r>
  <r>
    <n v="567"/>
    <x v="558"/>
    <x v="566"/>
    <n v="6800"/>
    <n v="14865"/>
    <n v="2.1860294117647059"/>
    <x v="1"/>
    <x v="146"/>
    <x v="562"/>
    <x v="1"/>
    <x v="1"/>
    <n v="1404968400"/>
    <n v="1405141200"/>
    <x v="0"/>
    <x v="0"/>
    <x v="1"/>
    <x v="1"/>
    <x v="1"/>
  </r>
  <r>
    <n v="568"/>
    <x v="559"/>
    <x v="567"/>
    <n v="72400"/>
    <n v="134688"/>
    <n v="1.8603314917127072"/>
    <x v="1"/>
    <x v="399"/>
    <x v="563"/>
    <x v="1"/>
    <x v="1"/>
    <n v="1279170000"/>
    <n v="1283058000"/>
    <x v="0"/>
    <x v="0"/>
    <x v="3"/>
    <x v="3"/>
    <x v="3"/>
  </r>
  <r>
    <n v="569"/>
    <x v="560"/>
    <x v="568"/>
    <n v="20100"/>
    <n v="47705"/>
    <n v="2.3733830845771142"/>
    <x v="1"/>
    <x v="400"/>
    <x v="564"/>
    <x v="6"/>
    <x v="6"/>
    <n v="1294725600"/>
    <n v="1295762400"/>
    <x v="0"/>
    <x v="0"/>
    <x v="10"/>
    <x v="4"/>
    <x v="10"/>
  </r>
  <r>
    <n v="570"/>
    <x v="561"/>
    <x v="569"/>
    <n v="31200"/>
    <n v="95364"/>
    <n v="3.0565384615384614"/>
    <x v="1"/>
    <x v="401"/>
    <x v="565"/>
    <x v="1"/>
    <x v="1"/>
    <n v="1419055200"/>
    <n v="1419573600"/>
    <x v="0"/>
    <x v="1"/>
    <x v="1"/>
    <x v="1"/>
    <x v="1"/>
  </r>
  <r>
    <n v="571"/>
    <x v="562"/>
    <x v="570"/>
    <n v="3500"/>
    <n v="3295"/>
    <n v="0.94142857142857139"/>
    <x v="0"/>
    <x v="164"/>
    <x v="566"/>
    <x v="6"/>
    <x v="6"/>
    <n v="1434690000"/>
    <n v="1438750800"/>
    <x v="0"/>
    <x v="0"/>
    <x v="12"/>
    <x v="4"/>
    <x v="12"/>
  </r>
  <r>
    <n v="572"/>
    <x v="563"/>
    <x v="571"/>
    <n v="9000"/>
    <n v="4896"/>
    <n v="0.54400000000000004"/>
    <x v="3"/>
    <x v="115"/>
    <x v="567"/>
    <x v="1"/>
    <x v="1"/>
    <n v="1443416400"/>
    <n v="1444798800"/>
    <x v="0"/>
    <x v="1"/>
    <x v="1"/>
    <x v="1"/>
    <x v="1"/>
  </r>
  <r>
    <n v="573"/>
    <x v="564"/>
    <x v="572"/>
    <n v="6700"/>
    <n v="7496"/>
    <n v="1.1188059701492536"/>
    <x v="1"/>
    <x v="402"/>
    <x v="568"/>
    <x v="1"/>
    <x v="1"/>
    <n v="1399006800"/>
    <n v="1399179600"/>
    <x v="0"/>
    <x v="0"/>
    <x v="23"/>
    <x v="8"/>
    <x v="23"/>
  </r>
  <r>
    <n v="574"/>
    <x v="565"/>
    <x v="573"/>
    <n v="2700"/>
    <n v="9967"/>
    <n v="3.6914814814814814"/>
    <x v="1"/>
    <x v="358"/>
    <x v="569"/>
    <x v="1"/>
    <x v="1"/>
    <n v="1575698400"/>
    <n v="1576562400"/>
    <x v="0"/>
    <x v="1"/>
    <x v="0"/>
    <x v="0"/>
    <x v="0"/>
  </r>
  <r>
    <n v="575"/>
    <x v="566"/>
    <x v="574"/>
    <n v="83300"/>
    <n v="52421"/>
    <n v="0.62930372148859548"/>
    <x v="0"/>
    <x v="21"/>
    <x v="570"/>
    <x v="1"/>
    <x v="1"/>
    <n v="1400562000"/>
    <n v="1400821200"/>
    <x v="0"/>
    <x v="1"/>
    <x v="3"/>
    <x v="3"/>
    <x v="3"/>
  </r>
  <r>
    <n v="576"/>
    <x v="567"/>
    <x v="575"/>
    <n v="9700"/>
    <n v="6298"/>
    <n v="0.6492783505154639"/>
    <x v="0"/>
    <x v="251"/>
    <x v="571"/>
    <x v="1"/>
    <x v="1"/>
    <n v="1509512400"/>
    <n v="1510984800"/>
    <x v="0"/>
    <x v="0"/>
    <x v="3"/>
    <x v="3"/>
    <x v="3"/>
  </r>
  <r>
    <n v="577"/>
    <x v="568"/>
    <x v="576"/>
    <n v="8200"/>
    <n v="1546"/>
    <n v="0.18853658536585366"/>
    <x v="3"/>
    <x v="95"/>
    <x v="572"/>
    <x v="1"/>
    <x v="1"/>
    <n v="1299823200"/>
    <n v="1302066000"/>
    <x v="0"/>
    <x v="0"/>
    <x v="17"/>
    <x v="1"/>
    <x v="17"/>
  </r>
  <r>
    <n v="578"/>
    <x v="569"/>
    <x v="577"/>
    <n v="96500"/>
    <n v="16168"/>
    <n v="0.1675440414507772"/>
    <x v="0"/>
    <x v="242"/>
    <x v="573"/>
    <x v="1"/>
    <x v="1"/>
    <n v="1322719200"/>
    <n v="1322978400"/>
    <x v="0"/>
    <x v="0"/>
    <x v="22"/>
    <x v="4"/>
    <x v="22"/>
  </r>
  <r>
    <n v="579"/>
    <x v="570"/>
    <x v="578"/>
    <n v="6200"/>
    <n v="6269"/>
    <n v="1.0111290322580646"/>
    <x v="1"/>
    <x v="215"/>
    <x v="574"/>
    <x v="1"/>
    <x v="1"/>
    <n v="1312693200"/>
    <n v="1313730000"/>
    <x v="0"/>
    <x v="0"/>
    <x v="17"/>
    <x v="1"/>
    <x v="17"/>
  </r>
  <r>
    <n v="580"/>
    <x v="251"/>
    <x v="579"/>
    <n v="43800"/>
    <n v="149578"/>
    <n v="3.4150228310502282"/>
    <x v="1"/>
    <x v="403"/>
    <x v="575"/>
    <x v="1"/>
    <x v="1"/>
    <n v="1393394400"/>
    <n v="1394085600"/>
    <x v="0"/>
    <x v="0"/>
    <x v="3"/>
    <x v="3"/>
    <x v="3"/>
  </r>
  <r>
    <n v="581"/>
    <x v="571"/>
    <x v="580"/>
    <n v="6000"/>
    <n v="3841"/>
    <n v="0.64016666666666666"/>
    <x v="0"/>
    <x v="83"/>
    <x v="576"/>
    <x v="1"/>
    <x v="1"/>
    <n v="1304053200"/>
    <n v="1305349200"/>
    <x v="0"/>
    <x v="0"/>
    <x v="2"/>
    <x v="2"/>
    <x v="2"/>
  </r>
  <r>
    <n v="582"/>
    <x v="572"/>
    <x v="581"/>
    <n v="8700"/>
    <n v="4531"/>
    <n v="0.5208045977011494"/>
    <x v="0"/>
    <x v="344"/>
    <x v="577"/>
    <x v="1"/>
    <x v="1"/>
    <n v="1433912400"/>
    <n v="1434344400"/>
    <x v="0"/>
    <x v="1"/>
    <x v="11"/>
    <x v="6"/>
    <x v="11"/>
  </r>
  <r>
    <n v="583"/>
    <x v="573"/>
    <x v="582"/>
    <n v="18900"/>
    <n v="60934"/>
    <n v="3.2240211640211642"/>
    <x v="1"/>
    <x v="404"/>
    <x v="578"/>
    <x v="1"/>
    <x v="1"/>
    <n v="1329717600"/>
    <n v="1331186400"/>
    <x v="0"/>
    <x v="0"/>
    <x v="4"/>
    <x v="4"/>
    <x v="4"/>
  </r>
  <r>
    <n v="584"/>
    <x v="8"/>
    <x v="583"/>
    <n v="86400"/>
    <n v="103255"/>
    <n v="1.1950810185185186"/>
    <x v="1"/>
    <x v="405"/>
    <x v="579"/>
    <x v="1"/>
    <x v="1"/>
    <n v="1335330000"/>
    <n v="1336539600"/>
    <x v="0"/>
    <x v="0"/>
    <x v="2"/>
    <x v="2"/>
    <x v="2"/>
  </r>
  <r>
    <n v="585"/>
    <x v="574"/>
    <x v="584"/>
    <n v="8900"/>
    <n v="13065"/>
    <n v="1.4679775280898877"/>
    <x v="1"/>
    <x v="158"/>
    <x v="580"/>
    <x v="1"/>
    <x v="1"/>
    <n v="1268888400"/>
    <n v="1269752400"/>
    <x v="0"/>
    <x v="0"/>
    <x v="18"/>
    <x v="5"/>
    <x v="18"/>
  </r>
  <r>
    <n v="586"/>
    <x v="575"/>
    <x v="585"/>
    <n v="700"/>
    <n v="6654"/>
    <n v="9.5057142857142853"/>
    <x v="1"/>
    <x v="406"/>
    <x v="581"/>
    <x v="1"/>
    <x v="1"/>
    <n v="1289973600"/>
    <n v="1291615200"/>
    <x v="0"/>
    <x v="0"/>
    <x v="1"/>
    <x v="1"/>
    <x v="1"/>
  </r>
  <r>
    <n v="587"/>
    <x v="576"/>
    <x v="586"/>
    <n v="9400"/>
    <n v="6852"/>
    <n v="0.72893617021276591"/>
    <x v="0"/>
    <x v="388"/>
    <x v="582"/>
    <x v="0"/>
    <x v="0"/>
    <n v="1547877600"/>
    <n v="1552366800"/>
    <x v="0"/>
    <x v="1"/>
    <x v="0"/>
    <x v="0"/>
    <x v="0"/>
  </r>
  <r>
    <n v="588"/>
    <x v="577"/>
    <x v="587"/>
    <n v="157600"/>
    <n v="124517"/>
    <n v="0.7900824873096447"/>
    <x v="0"/>
    <x v="407"/>
    <x v="583"/>
    <x v="4"/>
    <x v="4"/>
    <n v="1269493200"/>
    <n v="1272171600"/>
    <x v="0"/>
    <x v="0"/>
    <x v="3"/>
    <x v="3"/>
    <x v="3"/>
  </r>
  <r>
    <n v="589"/>
    <x v="578"/>
    <x v="588"/>
    <n v="7900"/>
    <n v="5113"/>
    <n v="0.64721518987341775"/>
    <x v="0"/>
    <x v="408"/>
    <x v="584"/>
    <x v="1"/>
    <x v="1"/>
    <n v="1436072400"/>
    <n v="1436677200"/>
    <x v="0"/>
    <x v="0"/>
    <x v="4"/>
    <x v="4"/>
    <x v="4"/>
  </r>
  <r>
    <n v="590"/>
    <x v="579"/>
    <x v="589"/>
    <n v="7100"/>
    <n v="5824"/>
    <n v="0.82028169014084507"/>
    <x v="0"/>
    <x v="99"/>
    <x v="585"/>
    <x v="2"/>
    <x v="2"/>
    <n v="1419141600"/>
    <n v="1420092000"/>
    <x v="0"/>
    <x v="0"/>
    <x v="15"/>
    <x v="5"/>
    <x v="15"/>
  </r>
  <r>
    <n v="591"/>
    <x v="580"/>
    <x v="590"/>
    <n v="600"/>
    <n v="6226"/>
    <n v="10.376666666666667"/>
    <x v="1"/>
    <x v="408"/>
    <x v="586"/>
    <x v="1"/>
    <x v="1"/>
    <n v="1279083600"/>
    <n v="1279947600"/>
    <x v="0"/>
    <x v="0"/>
    <x v="11"/>
    <x v="6"/>
    <x v="11"/>
  </r>
  <r>
    <n v="592"/>
    <x v="581"/>
    <x v="591"/>
    <n v="156800"/>
    <n v="20243"/>
    <n v="0.12910076530612244"/>
    <x v="0"/>
    <x v="259"/>
    <x v="587"/>
    <x v="1"/>
    <x v="1"/>
    <n v="1401426000"/>
    <n v="1402203600"/>
    <x v="0"/>
    <x v="0"/>
    <x v="3"/>
    <x v="3"/>
    <x v="3"/>
  </r>
  <r>
    <n v="593"/>
    <x v="582"/>
    <x v="592"/>
    <n v="121600"/>
    <n v="188288"/>
    <n v="1.5484210526315789"/>
    <x v="1"/>
    <x v="409"/>
    <x v="588"/>
    <x v="1"/>
    <x v="1"/>
    <n v="1395810000"/>
    <n v="1396933200"/>
    <x v="0"/>
    <x v="0"/>
    <x v="10"/>
    <x v="4"/>
    <x v="10"/>
  </r>
  <r>
    <n v="594"/>
    <x v="583"/>
    <x v="593"/>
    <n v="157300"/>
    <n v="11167"/>
    <n v="7.0991735537190084E-2"/>
    <x v="0"/>
    <x v="144"/>
    <x v="589"/>
    <x v="1"/>
    <x v="1"/>
    <n v="1467003600"/>
    <n v="1467262800"/>
    <x v="0"/>
    <x v="1"/>
    <x v="3"/>
    <x v="3"/>
    <x v="3"/>
  </r>
  <r>
    <n v="595"/>
    <x v="584"/>
    <x v="594"/>
    <n v="70300"/>
    <n v="146595"/>
    <n v="2.0852773826458035"/>
    <x v="1"/>
    <x v="410"/>
    <x v="590"/>
    <x v="1"/>
    <x v="1"/>
    <n v="1268715600"/>
    <n v="1270530000"/>
    <x v="0"/>
    <x v="1"/>
    <x v="3"/>
    <x v="3"/>
    <x v="3"/>
  </r>
  <r>
    <n v="596"/>
    <x v="585"/>
    <x v="595"/>
    <n v="7900"/>
    <n v="7875"/>
    <n v="0.99683544303797467"/>
    <x v="0"/>
    <x v="236"/>
    <x v="591"/>
    <x v="1"/>
    <x v="1"/>
    <n v="1457157600"/>
    <n v="1457762400"/>
    <x v="0"/>
    <x v="1"/>
    <x v="6"/>
    <x v="4"/>
    <x v="6"/>
  </r>
  <r>
    <n v="597"/>
    <x v="586"/>
    <x v="596"/>
    <n v="73800"/>
    <n v="148779"/>
    <n v="2.0159756097560977"/>
    <x v="1"/>
    <x v="411"/>
    <x v="592"/>
    <x v="1"/>
    <x v="1"/>
    <n v="1573970400"/>
    <n v="1575525600"/>
    <x v="0"/>
    <x v="0"/>
    <x v="3"/>
    <x v="3"/>
    <x v="3"/>
  </r>
  <r>
    <n v="598"/>
    <x v="587"/>
    <x v="597"/>
    <n v="108500"/>
    <n v="175868"/>
    <n v="1.6209032258064515"/>
    <x v="1"/>
    <x v="412"/>
    <x v="593"/>
    <x v="6"/>
    <x v="6"/>
    <n v="1276578000"/>
    <n v="1279083600"/>
    <x v="0"/>
    <x v="0"/>
    <x v="1"/>
    <x v="1"/>
    <x v="1"/>
  </r>
  <r>
    <n v="599"/>
    <x v="588"/>
    <x v="598"/>
    <n v="140300"/>
    <n v="5112"/>
    <n v="3.6436208125445471E-2"/>
    <x v="0"/>
    <x v="172"/>
    <x v="594"/>
    <x v="3"/>
    <x v="3"/>
    <n v="1423720800"/>
    <n v="1424412000"/>
    <x v="0"/>
    <x v="0"/>
    <x v="4"/>
    <x v="4"/>
    <x v="4"/>
  </r>
  <r>
    <n v="600"/>
    <x v="589"/>
    <x v="599"/>
    <n v="100"/>
    <n v="5"/>
    <n v="0.05"/>
    <x v="0"/>
    <x v="49"/>
    <x v="298"/>
    <x v="4"/>
    <x v="4"/>
    <n v="1375160400"/>
    <n v="1376197200"/>
    <x v="0"/>
    <x v="0"/>
    <x v="0"/>
    <x v="0"/>
    <x v="0"/>
  </r>
  <r>
    <n v="601"/>
    <x v="590"/>
    <x v="600"/>
    <n v="6300"/>
    <n v="13018"/>
    <n v="2.0663492063492064"/>
    <x v="1"/>
    <x v="346"/>
    <x v="595"/>
    <x v="1"/>
    <x v="1"/>
    <n v="1401426000"/>
    <n v="1402894800"/>
    <x v="1"/>
    <x v="0"/>
    <x v="8"/>
    <x v="2"/>
    <x v="8"/>
  </r>
  <r>
    <n v="602"/>
    <x v="591"/>
    <x v="601"/>
    <n v="71100"/>
    <n v="91176"/>
    <n v="1.2823628691983122"/>
    <x v="1"/>
    <x v="413"/>
    <x v="596"/>
    <x v="1"/>
    <x v="1"/>
    <n v="1433480400"/>
    <n v="1434430800"/>
    <x v="0"/>
    <x v="0"/>
    <x v="3"/>
    <x v="3"/>
    <x v="3"/>
  </r>
  <r>
    <n v="603"/>
    <x v="592"/>
    <x v="602"/>
    <n v="5300"/>
    <n v="6342"/>
    <n v="1.1966037735849056"/>
    <x v="1"/>
    <x v="408"/>
    <x v="597"/>
    <x v="1"/>
    <x v="1"/>
    <n v="1555563600"/>
    <n v="1557896400"/>
    <x v="0"/>
    <x v="0"/>
    <x v="3"/>
    <x v="3"/>
    <x v="3"/>
  </r>
  <r>
    <n v="604"/>
    <x v="593"/>
    <x v="603"/>
    <n v="88700"/>
    <n v="151438"/>
    <n v="1.7073055242390078"/>
    <x v="1"/>
    <x v="414"/>
    <x v="598"/>
    <x v="1"/>
    <x v="1"/>
    <n v="1295676000"/>
    <n v="1297490400"/>
    <x v="0"/>
    <x v="0"/>
    <x v="3"/>
    <x v="3"/>
    <x v="3"/>
  </r>
  <r>
    <n v="605"/>
    <x v="594"/>
    <x v="604"/>
    <n v="3300"/>
    <n v="6178"/>
    <n v="1.8721212121212121"/>
    <x v="1"/>
    <x v="37"/>
    <x v="599"/>
    <x v="1"/>
    <x v="1"/>
    <n v="1443848400"/>
    <n v="1447394400"/>
    <x v="0"/>
    <x v="0"/>
    <x v="9"/>
    <x v="5"/>
    <x v="9"/>
  </r>
  <r>
    <n v="606"/>
    <x v="595"/>
    <x v="605"/>
    <n v="3400"/>
    <n v="6405"/>
    <n v="1.8838235294117647"/>
    <x v="1"/>
    <x v="415"/>
    <x v="600"/>
    <x v="4"/>
    <x v="4"/>
    <n v="1457330400"/>
    <n v="1458277200"/>
    <x v="0"/>
    <x v="0"/>
    <x v="1"/>
    <x v="1"/>
    <x v="1"/>
  </r>
  <r>
    <n v="607"/>
    <x v="596"/>
    <x v="606"/>
    <n v="137600"/>
    <n v="180667"/>
    <n v="1.3129869186046512"/>
    <x v="1"/>
    <x v="416"/>
    <x v="601"/>
    <x v="1"/>
    <x v="1"/>
    <n v="1395550800"/>
    <n v="1395723600"/>
    <x v="0"/>
    <x v="0"/>
    <x v="0"/>
    <x v="0"/>
    <x v="0"/>
  </r>
  <r>
    <n v="608"/>
    <x v="597"/>
    <x v="607"/>
    <n v="3900"/>
    <n v="11075"/>
    <n v="2.8397435897435899"/>
    <x v="1"/>
    <x v="417"/>
    <x v="602"/>
    <x v="1"/>
    <x v="1"/>
    <n v="1551852000"/>
    <n v="1552197600"/>
    <x v="0"/>
    <x v="1"/>
    <x v="17"/>
    <x v="1"/>
    <x v="17"/>
  </r>
  <r>
    <n v="609"/>
    <x v="598"/>
    <x v="608"/>
    <n v="10000"/>
    <n v="12042"/>
    <n v="1.2041999999999999"/>
    <x v="1"/>
    <x v="124"/>
    <x v="603"/>
    <x v="1"/>
    <x v="1"/>
    <n v="1547618400"/>
    <n v="1549087200"/>
    <x v="0"/>
    <x v="0"/>
    <x v="22"/>
    <x v="4"/>
    <x v="22"/>
  </r>
  <r>
    <n v="610"/>
    <x v="599"/>
    <x v="609"/>
    <n v="42800"/>
    <n v="179356"/>
    <n v="4.1905607476635511"/>
    <x v="1"/>
    <x v="418"/>
    <x v="604"/>
    <x v="1"/>
    <x v="1"/>
    <n v="1355637600"/>
    <n v="1356847200"/>
    <x v="0"/>
    <x v="0"/>
    <x v="3"/>
    <x v="3"/>
    <x v="3"/>
  </r>
  <r>
    <n v="611"/>
    <x v="600"/>
    <x v="610"/>
    <n v="8200"/>
    <n v="1136"/>
    <n v="0.13853658536585367"/>
    <x v="3"/>
    <x v="27"/>
    <x v="605"/>
    <x v="1"/>
    <x v="1"/>
    <n v="1374728400"/>
    <n v="1375765200"/>
    <x v="0"/>
    <x v="0"/>
    <x v="3"/>
    <x v="3"/>
    <x v="3"/>
  </r>
  <r>
    <n v="612"/>
    <x v="601"/>
    <x v="611"/>
    <n v="6200"/>
    <n v="8645"/>
    <n v="1.3943548387096774"/>
    <x v="1"/>
    <x v="325"/>
    <x v="606"/>
    <x v="1"/>
    <x v="1"/>
    <n v="1287810000"/>
    <n v="1289800800"/>
    <x v="0"/>
    <x v="0"/>
    <x v="5"/>
    <x v="1"/>
    <x v="5"/>
  </r>
  <r>
    <n v="613"/>
    <x v="602"/>
    <x v="612"/>
    <n v="1100"/>
    <n v="1914"/>
    <n v="1.74"/>
    <x v="1"/>
    <x v="150"/>
    <x v="607"/>
    <x v="0"/>
    <x v="0"/>
    <n v="1503723600"/>
    <n v="1504501200"/>
    <x v="0"/>
    <x v="0"/>
    <x v="3"/>
    <x v="3"/>
    <x v="3"/>
  </r>
  <r>
    <n v="614"/>
    <x v="603"/>
    <x v="613"/>
    <n v="26500"/>
    <n v="41205"/>
    <n v="1.5549056603773586"/>
    <x v="1"/>
    <x v="419"/>
    <x v="608"/>
    <x v="1"/>
    <x v="1"/>
    <n v="1484114400"/>
    <n v="1485669600"/>
    <x v="0"/>
    <x v="0"/>
    <x v="3"/>
    <x v="3"/>
    <x v="3"/>
  </r>
  <r>
    <n v="615"/>
    <x v="604"/>
    <x v="614"/>
    <n v="8500"/>
    <n v="14488"/>
    <n v="1.7044705882352942"/>
    <x v="1"/>
    <x v="73"/>
    <x v="609"/>
    <x v="6"/>
    <x v="6"/>
    <n v="1461906000"/>
    <n v="1462770000"/>
    <x v="0"/>
    <x v="0"/>
    <x v="3"/>
    <x v="3"/>
    <x v="3"/>
  </r>
  <r>
    <n v="616"/>
    <x v="605"/>
    <x v="615"/>
    <n v="6400"/>
    <n v="12129"/>
    <n v="1.8951562500000001"/>
    <x v="1"/>
    <x v="202"/>
    <x v="610"/>
    <x v="4"/>
    <x v="4"/>
    <n v="1379653200"/>
    <n v="1379739600"/>
    <x v="0"/>
    <x v="1"/>
    <x v="7"/>
    <x v="1"/>
    <x v="7"/>
  </r>
  <r>
    <n v="617"/>
    <x v="606"/>
    <x v="616"/>
    <n v="1400"/>
    <n v="3496"/>
    <n v="2.4971428571428573"/>
    <x v="1"/>
    <x v="12"/>
    <x v="611"/>
    <x v="1"/>
    <x v="1"/>
    <n v="1401858000"/>
    <n v="1402722000"/>
    <x v="0"/>
    <x v="0"/>
    <x v="3"/>
    <x v="3"/>
    <x v="3"/>
  </r>
  <r>
    <n v="618"/>
    <x v="607"/>
    <x v="617"/>
    <n v="198600"/>
    <n v="97037"/>
    <n v="0.48860523665659616"/>
    <x v="0"/>
    <x v="420"/>
    <x v="612"/>
    <x v="1"/>
    <x v="1"/>
    <n v="1367470800"/>
    <n v="1369285200"/>
    <x v="0"/>
    <x v="0"/>
    <x v="9"/>
    <x v="5"/>
    <x v="9"/>
  </r>
  <r>
    <n v="619"/>
    <x v="608"/>
    <x v="618"/>
    <n v="195900"/>
    <n v="55757"/>
    <n v="0.28461970393057684"/>
    <x v="0"/>
    <x v="355"/>
    <x v="613"/>
    <x v="1"/>
    <x v="1"/>
    <n v="1304658000"/>
    <n v="1304744400"/>
    <x v="1"/>
    <x v="1"/>
    <x v="3"/>
    <x v="3"/>
    <x v="3"/>
  </r>
  <r>
    <n v="620"/>
    <x v="609"/>
    <x v="619"/>
    <n v="4300"/>
    <n v="11525"/>
    <n v="2.6802325581395348"/>
    <x v="1"/>
    <x v="58"/>
    <x v="614"/>
    <x v="2"/>
    <x v="2"/>
    <n v="1467954000"/>
    <n v="1468299600"/>
    <x v="0"/>
    <x v="0"/>
    <x v="14"/>
    <x v="7"/>
    <x v="14"/>
  </r>
  <r>
    <n v="621"/>
    <x v="610"/>
    <x v="620"/>
    <n v="25600"/>
    <n v="158669"/>
    <n v="6.1980078125000002"/>
    <x v="1"/>
    <x v="421"/>
    <x v="615"/>
    <x v="1"/>
    <x v="1"/>
    <n v="1473742800"/>
    <n v="1474174800"/>
    <x v="0"/>
    <x v="0"/>
    <x v="3"/>
    <x v="3"/>
    <x v="3"/>
  </r>
  <r>
    <n v="622"/>
    <x v="611"/>
    <x v="621"/>
    <n v="189000"/>
    <n v="5916"/>
    <n v="3.1301587301587303E-2"/>
    <x v="0"/>
    <x v="251"/>
    <x v="616"/>
    <x v="1"/>
    <x v="1"/>
    <n v="1523768400"/>
    <n v="1526014800"/>
    <x v="0"/>
    <x v="0"/>
    <x v="7"/>
    <x v="1"/>
    <x v="7"/>
  </r>
  <r>
    <n v="623"/>
    <x v="612"/>
    <x v="622"/>
    <n v="94300"/>
    <n v="150806"/>
    <n v="1.5992152704135738"/>
    <x v="1"/>
    <x v="422"/>
    <x v="617"/>
    <x v="4"/>
    <x v="4"/>
    <n v="1437022800"/>
    <n v="1437454800"/>
    <x v="0"/>
    <x v="0"/>
    <x v="3"/>
    <x v="3"/>
    <x v="3"/>
  </r>
  <r>
    <n v="624"/>
    <x v="613"/>
    <x v="623"/>
    <n v="5100"/>
    <n v="14249"/>
    <n v="2.793921568627451"/>
    <x v="1"/>
    <x v="423"/>
    <x v="618"/>
    <x v="1"/>
    <x v="1"/>
    <n v="1422165600"/>
    <n v="1422684000"/>
    <x v="0"/>
    <x v="0"/>
    <x v="14"/>
    <x v="7"/>
    <x v="14"/>
  </r>
  <r>
    <n v="625"/>
    <x v="614"/>
    <x v="624"/>
    <n v="7500"/>
    <n v="5803"/>
    <n v="0.77373333333333338"/>
    <x v="0"/>
    <x v="197"/>
    <x v="619"/>
    <x v="1"/>
    <x v="1"/>
    <n v="1580104800"/>
    <n v="1581314400"/>
    <x v="0"/>
    <x v="0"/>
    <x v="3"/>
    <x v="3"/>
    <x v="3"/>
  </r>
  <r>
    <n v="626"/>
    <x v="615"/>
    <x v="625"/>
    <n v="6400"/>
    <n v="13205"/>
    <n v="2.0632812500000002"/>
    <x v="1"/>
    <x v="288"/>
    <x v="620"/>
    <x v="1"/>
    <x v="1"/>
    <n v="1285650000"/>
    <n v="1286427600"/>
    <x v="0"/>
    <x v="1"/>
    <x v="3"/>
    <x v="3"/>
    <x v="3"/>
  </r>
  <r>
    <n v="627"/>
    <x v="616"/>
    <x v="626"/>
    <n v="1600"/>
    <n v="11108"/>
    <n v="6.9424999999999999"/>
    <x v="1"/>
    <x v="110"/>
    <x v="621"/>
    <x v="4"/>
    <x v="4"/>
    <n v="1276664400"/>
    <n v="1278738000"/>
    <x v="1"/>
    <x v="0"/>
    <x v="0"/>
    <x v="0"/>
    <x v="0"/>
  </r>
  <r>
    <n v="628"/>
    <x v="617"/>
    <x v="627"/>
    <n v="1900"/>
    <n v="2884"/>
    <n v="1.5178947368421052"/>
    <x v="1"/>
    <x v="87"/>
    <x v="622"/>
    <x v="1"/>
    <x v="1"/>
    <n v="1286168400"/>
    <n v="1286427600"/>
    <x v="0"/>
    <x v="0"/>
    <x v="7"/>
    <x v="1"/>
    <x v="7"/>
  </r>
  <r>
    <n v="629"/>
    <x v="618"/>
    <x v="628"/>
    <n v="85900"/>
    <n v="55476"/>
    <n v="0.64582072176949945"/>
    <x v="0"/>
    <x v="424"/>
    <x v="623"/>
    <x v="1"/>
    <x v="1"/>
    <n v="1467781200"/>
    <n v="1467954000"/>
    <x v="0"/>
    <x v="1"/>
    <x v="3"/>
    <x v="3"/>
    <x v="3"/>
  </r>
  <r>
    <n v="630"/>
    <x v="619"/>
    <x v="629"/>
    <n v="9500"/>
    <n v="5973"/>
    <n v="0.62873684210526315"/>
    <x v="3"/>
    <x v="215"/>
    <x v="624"/>
    <x v="1"/>
    <x v="1"/>
    <n v="1556686800"/>
    <n v="1557637200"/>
    <x v="0"/>
    <x v="1"/>
    <x v="3"/>
    <x v="3"/>
    <x v="3"/>
  </r>
  <r>
    <n v="631"/>
    <x v="620"/>
    <x v="630"/>
    <n v="59200"/>
    <n v="183756"/>
    <n v="3.1039864864864866"/>
    <x v="1"/>
    <x v="425"/>
    <x v="625"/>
    <x v="1"/>
    <x v="1"/>
    <n v="1553576400"/>
    <n v="1553922000"/>
    <x v="0"/>
    <x v="0"/>
    <x v="3"/>
    <x v="3"/>
    <x v="3"/>
  </r>
  <r>
    <n v="632"/>
    <x v="621"/>
    <x v="631"/>
    <n v="72100"/>
    <n v="30902"/>
    <n v="0.42859916782246882"/>
    <x v="2"/>
    <x v="426"/>
    <x v="626"/>
    <x v="1"/>
    <x v="1"/>
    <n v="1414904400"/>
    <n v="1416463200"/>
    <x v="0"/>
    <x v="0"/>
    <x v="3"/>
    <x v="3"/>
    <x v="3"/>
  </r>
  <r>
    <n v="633"/>
    <x v="622"/>
    <x v="632"/>
    <n v="6700"/>
    <n v="5569"/>
    <n v="0.83119402985074631"/>
    <x v="0"/>
    <x v="339"/>
    <x v="627"/>
    <x v="1"/>
    <x v="1"/>
    <n v="1446876000"/>
    <n v="1447221600"/>
    <x v="0"/>
    <x v="0"/>
    <x v="10"/>
    <x v="4"/>
    <x v="10"/>
  </r>
  <r>
    <n v="634"/>
    <x v="623"/>
    <x v="633"/>
    <n v="118200"/>
    <n v="92824"/>
    <n v="0.78531302876480547"/>
    <x v="3"/>
    <x v="427"/>
    <x v="628"/>
    <x v="1"/>
    <x v="1"/>
    <n v="1490418000"/>
    <n v="1491627600"/>
    <x v="0"/>
    <x v="0"/>
    <x v="19"/>
    <x v="4"/>
    <x v="19"/>
  </r>
  <r>
    <n v="635"/>
    <x v="624"/>
    <x v="634"/>
    <n v="139000"/>
    <n v="158590"/>
    <n v="1.1409352517985611"/>
    <x v="1"/>
    <x v="428"/>
    <x v="629"/>
    <x v="1"/>
    <x v="1"/>
    <n v="1360389600"/>
    <n v="1363150800"/>
    <x v="0"/>
    <x v="0"/>
    <x v="19"/>
    <x v="4"/>
    <x v="19"/>
  </r>
  <r>
    <n v="636"/>
    <x v="625"/>
    <x v="635"/>
    <n v="197700"/>
    <n v="127591"/>
    <n v="0.64537683358624176"/>
    <x v="0"/>
    <x v="429"/>
    <x v="630"/>
    <x v="3"/>
    <x v="3"/>
    <n v="1326866400"/>
    <n v="1330754400"/>
    <x v="0"/>
    <x v="1"/>
    <x v="10"/>
    <x v="4"/>
    <x v="10"/>
  </r>
  <r>
    <n v="637"/>
    <x v="626"/>
    <x v="636"/>
    <n v="8500"/>
    <n v="6750"/>
    <n v="0.79411764705882348"/>
    <x v="0"/>
    <x v="167"/>
    <x v="631"/>
    <x v="1"/>
    <x v="1"/>
    <n v="1479103200"/>
    <n v="1479794400"/>
    <x v="0"/>
    <x v="0"/>
    <x v="3"/>
    <x v="3"/>
    <x v="3"/>
  </r>
  <r>
    <n v="638"/>
    <x v="627"/>
    <x v="637"/>
    <n v="81600"/>
    <n v="9318"/>
    <n v="0.11419117647058824"/>
    <x v="0"/>
    <x v="115"/>
    <x v="632"/>
    <x v="1"/>
    <x v="1"/>
    <n v="1280206800"/>
    <n v="1281243600"/>
    <x v="0"/>
    <x v="1"/>
    <x v="3"/>
    <x v="3"/>
    <x v="3"/>
  </r>
  <r>
    <n v="639"/>
    <x v="628"/>
    <x v="638"/>
    <n v="8600"/>
    <n v="4832"/>
    <n v="0.56186046511627907"/>
    <x v="2"/>
    <x v="430"/>
    <x v="633"/>
    <x v="1"/>
    <x v="1"/>
    <n v="1532754000"/>
    <n v="1532754000"/>
    <x v="0"/>
    <x v="1"/>
    <x v="6"/>
    <x v="4"/>
    <x v="6"/>
  </r>
  <r>
    <n v="640"/>
    <x v="629"/>
    <x v="639"/>
    <n v="119800"/>
    <n v="19769"/>
    <n v="0.16501669449081802"/>
    <x v="0"/>
    <x v="431"/>
    <x v="634"/>
    <x v="1"/>
    <x v="1"/>
    <n v="1453096800"/>
    <n v="1453356000"/>
    <x v="0"/>
    <x v="0"/>
    <x v="3"/>
    <x v="3"/>
    <x v="3"/>
  </r>
  <r>
    <n v="641"/>
    <x v="630"/>
    <x v="640"/>
    <n v="9400"/>
    <n v="11277"/>
    <n v="1.1996808510638297"/>
    <x v="1"/>
    <x v="346"/>
    <x v="635"/>
    <x v="5"/>
    <x v="5"/>
    <n v="1487570400"/>
    <n v="1489986000"/>
    <x v="0"/>
    <x v="0"/>
    <x v="3"/>
    <x v="3"/>
    <x v="3"/>
  </r>
  <r>
    <n v="642"/>
    <x v="631"/>
    <x v="641"/>
    <n v="9200"/>
    <n v="13382"/>
    <n v="1.4545652173913044"/>
    <x v="1"/>
    <x v="30"/>
    <x v="636"/>
    <x v="0"/>
    <x v="0"/>
    <n v="1545026400"/>
    <n v="1545804000"/>
    <x v="0"/>
    <x v="0"/>
    <x v="8"/>
    <x v="2"/>
    <x v="8"/>
  </r>
  <r>
    <n v="643"/>
    <x v="632"/>
    <x v="642"/>
    <n v="14900"/>
    <n v="32986"/>
    <n v="2.2138255033557046"/>
    <x v="1"/>
    <x v="432"/>
    <x v="637"/>
    <x v="1"/>
    <x v="1"/>
    <n v="1488348000"/>
    <n v="1489899600"/>
    <x v="0"/>
    <x v="0"/>
    <x v="3"/>
    <x v="3"/>
    <x v="3"/>
  </r>
  <r>
    <n v="644"/>
    <x v="633"/>
    <x v="643"/>
    <n v="169400"/>
    <n v="81984"/>
    <n v="0.48396694214876035"/>
    <x v="0"/>
    <x v="433"/>
    <x v="638"/>
    <x v="0"/>
    <x v="0"/>
    <n v="1545112800"/>
    <n v="1546495200"/>
    <x v="0"/>
    <x v="0"/>
    <x v="3"/>
    <x v="3"/>
    <x v="3"/>
  </r>
  <r>
    <n v="645"/>
    <x v="634"/>
    <x v="644"/>
    <n v="192100"/>
    <n v="178483"/>
    <n v="0.92911504424778757"/>
    <x v="0"/>
    <x v="434"/>
    <x v="639"/>
    <x v="1"/>
    <x v="1"/>
    <n v="1537938000"/>
    <n v="1539752400"/>
    <x v="0"/>
    <x v="1"/>
    <x v="1"/>
    <x v="1"/>
    <x v="1"/>
  </r>
  <r>
    <n v="646"/>
    <x v="635"/>
    <x v="645"/>
    <n v="98700"/>
    <n v="87448"/>
    <n v="0.88599797365754818"/>
    <x v="0"/>
    <x v="435"/>
    <x v="640"/>
    <x v="1"/>
    <x v="1"/>
    <n v="1363150800"/>
    <n v="1364101200"/>
    <x v="0"/>
    <x v="0"/>
    <x v="11"/>
    <x v="6"/>
    <x v="11"/>
  </r>
  <r>
    <n v="647"/>
    <x v="636"/>
    <x v="646"/>
    <n v="4500"/>
    <n v="1863"/>
    <n v="0.41399999999999998"/>
    <x v="0"/>
    <x v="6"/>
    <x v="641"/>
    <x v="1"/>
    <x v="1"/>
    <n v="1523250000"/>
    <n v="1525323600"/>
    <x v="0"/>
    <x v="0"/>
    <x v="18"/>
    <x v="5"/>
    <x v="18"/>
  </r>
  <r>
    <n v="648"/>
    <x v="637"/>
    <x v="647"/>
    <n v="98600"/>
    <n v="62174"/>
    <n v="0.63056795131845844"/>
    <x v="3"/>
    <x v="419"/>
    <x v="642"/>
    <x v="1"/>
    <x v="1"/>
    <n v="1499317200"/>
    <n v="1500872400"/>
    <x v="1"/>
    <x v="0"/>
    <x v="0"/>
    <x v="0"/>
    <x v="0"/>
  </r>
  <r>
    <n v="649"/>
    <x v="638"/>
    <x v="648"/>
    <n v="121700"/>
    <n v="59003"/>
    <n v="0.48482333607230893"/>
    <x v="0"/>
    <x v="436"/>
    <x v="643"/>
    <x v="5"/>
    <x v="5"/>
    <n v="1287550800"/>
    <n v="1288501200"/>
    <x v="1"/>
    <x v="1"/>
    <x v="3"/>
    <x v="3"/>
    <x v="3"/>
  </r>
  <r>
    <n v="650"/>
    <x v="639"/>
    <x v="649"/>
    <n v="100"/>
    <n v="2"/>
    <n v="0.02"/>
    <x v="0"/>
    <x v="49"/>
    <x v="50"/>
    <x v="1"/>
    <x v="1"/>
    <n v="1404795600"/>
    <n v="1407128400"/>
    <x v="0"/>
    <x v="0"/>
    <x v="17"/>
    <x v="1"/>
    <x v="17"/>
  </r>
  <r>
    <n v="651"/>
    <x v="640"/>
    <x v="650"/>
    <n v="196700"/>
    <n v="174039"/>
    <n v="0.88479410269445857"/>
    <x v="0"/>
    <x v="437"/>
    <x v="644"/>
    <x v="6"/>
    <x v="6"/>
    <n v="1393048800"/>
    <n v="1394344800"/>
    <x v="0"/>
    <x v="0"/>
    <x v="12"/>
    <x v="4"/>
    <x v="12"/>
  </r>
  <r>
    <n v="652"/>
    <x v="641"/>
    <x v="651"/>
    <n v="10000"/>
    <n v="12684"/>
    <n v="1.2684"/>
    <x v="1"/>
    <x v="438"/>
    <x v="645"/>
    <x v="1"/>
    <x v="1"/>
    <n v="1470373200"/>
    <n v="1474088400"/>
    <x v="0"/>
    <x v="0"/>
    <x v="2"/>
    <x v="2"/>
    <x v="2"/>
  </r>
  <r>
    <n v="653"/>
    <x v="642"/>
    <x v="652"/>
    <n v="600"/>
    <n v="14033"/>
    <n v="23.388333333333332"/>
    <x v="1"/>
    <x v="439"/>
    <x v="646"/>
    <x v="1"/>
    <x v="1"/>
    <n v="1460091600"/>
    <n v="1460264400"/>
    <x v="0"/>
    <x v="0"/>
    <x v="2"/>
    <x v="2"/>
    <x v="2"/>
  </r>
  <r>
    <n v="654"/>
    <x v="643"/>
    <x v="653"/>
    <n v="35000"/>
    <n v="177936"/>
    <n v="5.0838857142857146"/>
    <x v="1"/>
    <x v="440"/>
    <x v="647"/>
    <x v="1"/>
    <x v="1"/>
    <n v="1440392400"/>
    <n v="1440824400"/>
    <x v="0"/>
    <x v="0"/>
    <x v="16"/>
    <x v="1"/>
    <x v="16"/>
  </r>
  <r>
    <n v="655"/>
    <x v="644"/>
    <x v="654"/>
    <n v="6900"/>
    <n v="13212"/>
    <n v="1.9147826086956521"/>
    <x v="1"/>
    <x v="441"/>
    <x v="648"/>
    <x v="1"/>
    <x v="1"/>
    <n v="1488434400"/>
    <n v="1489554000"/>
    <x v="1"/>
    <x v="0"/>
    <x v="14"/>
    <x v="7"/>
    <x v="14"/>
  </r>
  <r>
    <n v="656"/>
    <x v="645"/>
    <x v="655"/>
    <n v="118400"/>
    <n v="49879"/>
    <n v="0.42127533783783783"/>
    <x v="0"/>
    <x v="442"/>
    <x v="649"/>
    <x v="2"/>
    <x v="2"/>
    <n v="1514440800"/>
    <n v="1514872800"/>
    <x v="0"/>
    <x v="0"/>
    <x v="0"/>
    <x v="0"/>
    <x v="0"/>
  </r>
  <r>
    <n v="657"/>
    <x v="646"/>
    <x v="656"/>
    <n v="10000"/>
    <n v="824"/>
    <n v="8.2400000000000001E-2"/>
    <x v="0"/>
    <x v="443"/>
    <x v="650"/>
    <x v="1"/>
    <x v="1"/>
    <n v="1514354400"/>
    <n v="1515736800"/>
    <x v="0"/>
    <x v="0"/>
    <x v="22"/>
    <x v="4"/>
    <x v="22"/>
  </r>
  <r>
    <n v="658"/>
    <x v="647"/>
    <x v="657"/>
    <n v="52600"/>
    <n v="31594"/>
    <n v="0.60064638783269964"/>
    <x v="3"/>
    <x v="444"/>
    <x v="651"/>
    <x v="1"/>
    <x v="1"/>
    <n v="1440910800"/>
    <n v="1442898000"/>
    <x v="0"/>
    <x v="0"/>
    <x v="1"/>
    <x v="1"/>
    <x v="1"/>
  </r>
  <r>
    <n v="659"/>
    <x v="648"/>
    <x v="658"/>
    <n v="120700"/>
    <n v="57010"/>
    <n v="0.47232808616404309"/>
    <x v="0"/>
    <x v="424"/>
    <x v="652"/>
    <x v="4"/>
    <x v="4"/>
    <n v="1296108000"/>
    <n v="1296194400"/>
    <x v="0"/>
    <x v="0"/>
    <x v="4"/>
    <x v="4"/>
    <x v="4"/>
  </r>
  <r>
    <n v="660"/>
    <x v="649"/>
    <x v="659"/>
    <n v="9100"/>
    <n v="7438"/>
    <n v="0.81736263736263737"/>
    <x v="0"/>
    <x v="385"/>
    <x v="653"/>
    <x v="1"/>
    <x v="1"/>
    <n v="1440133200"/>
    <n v="1440910800"/>
    <x v="1"/>
    <x v="0"/>
    <x v="3"/>
    <x v="3"/>
    <x v="3"/>
  </r>
  <r>
    <n v="661"/>
    <x v="650"/>
    <x v="660"/>
    <n v="106800"/>
    <n v="57872"/>
    <n v="0.54187265917603"/>
    <x v="0"/>
    <x v="445"/>
    <x v="654"/>
    <x v="3"/>
    <x v="3"/>
    <n v="1332910800"/>
    <n v="1335502800"/>
    <x v="0"/>
    <x v="0"/>
    <x v="17"/>
    <x v="1"/>
    <x v="17"/>
  </r>
  <r>
    <n v="662"/>
    <x v="651"/>
    <x v="661"/>
    <n v="9100"/>
    <n v="8906"/>
    <n v="0.97868131868131869"/>
    <x v="0"/>
    <x v="54"/>
    <x v="655"/>
    <x v="1"/>
    <x v="1"/>
    <n v="1544335200"/>
    <n v="1544680800"/>
    <x v="0"/>
    <x v="0"/>
    <x v="3"/>
    <x v="3"/>
    <x v="3"/>
  </r>
  <r>
    <n v="663"/>
    <x v="652"/>
    <x v="662"/>
    <n v="10000"/>
    <n v="7724"/>
    <n v="0.77239999999999998"/>
    <x v="0"/>
    <x v="215"/>
    <x v="656"/>
    <x v="1"/>
    <x v="1"/>
    <n v="1286427600"/>
    <n v="1288414800"/>
    <x v="0"/>
    <x v="0"/>
    <x v="3"/>
    <x v="3"/>
    <x v="3"/>
  </r>
  <r>
    <n v="664"/>
    <x v="327"/>
    <x v="663"/>
    <n v="79400"/>
    <n v="26571"/>
    <n v="0.33464735516372796"/>
    <x v="0"/>
    <x v="446"/>
    <x v="657"/>
    <x v="1"/>
    <x v="1"/>
    <n v="1329717600"/>
    <n v="1330581600"/>
    <x v="0"/>
    <x v="0"/>
    <x v="17"/>
    <x v="1"/>
    <x v="17"/>
  </r>
  <r>
    <n v="665"/>
    <x v="653"/>
    <x v="664"/>
    <n v="5100"/>
    <n v="12219"/>
    <n v="2.3958823529411766"/>
    <x v="1"/>
    <x v="447"/>
    <x v="658"/>
    <x v="1"/>
    <x v="1"/>
    <n v="1310187600"/>
    <n v="1311397200"/>
    <x v="0"/>
    <x v="1"/>
    <x v="4"/>
    <x v="4"/>
    <x v="4"/>
  </r>
  <r>
    <n v="666"/>
    <x v="654"/>
    <x v="665"/>
    <n v="3100"/>
    <n v="1985"/>
    <n v="0.64032258064516134"/>
    <x v="3"/>
    <x v="270"/>
    <x v="659"/>
    <x v="1"/>
    <x v="1"/>
    <n v="1377838800"/>
    <n v="1378357200"/>
    <x v="0"/>
    <x v="1"/>
    <x v="3"/>
    <x v="3"/>
    <x v="3"/>
  </r>
  <r>
    <n v="667"/>
    <x v="655"/>
    <x v="666"/>
    <n v="6900"/>
    <n v="12155"/>
    <n v="1.7615942028985507"/>
    <x v="1"/>
    <x v="448"/>
    <x v="660"/>
    <x v="1"/>
    <x v="1"/>
    <n v="1410325200"/>
    <n v="1411102800"/>
    <x v="0"/>
    <x v="0"/>
    <x v="23"/>
    <x v="8"/>
    <x v="23"/>
  </r>
  <r>
    <n v="668"/>
    <x v="656"/>
    <x v="667"/>
    <n v="27500"/>
    <n v="5593"/>
    <n v="0.20338181818181819"/>
    <x v="0"/>
    <x v="70"/>
    <x v="661"/>
    <x v="1"/>
    <x v="1"/>
    <n v="1343797200"/>
    <n v="1344834000"/>
    <x v="0"/>
    <x v="0"/>
    <x v="3"/>
    <x v="3"/>
    <x v="3"/>
  </r>
  <r>
    <n v="669"/>
    <x v="657"/>
    <x v="668"/>
    <n v="48800"/>
    <n v="175020"/>
    <n v="3.5864754098360656"/>
    <x v="1"/>
    <x v="449"/>
    <x v="662"/>
    <x v="6"/>
    <x v="6"/>
    <n v="1498453200"/>
    <n v="1499230800"/>
    <x v="0"/>
    <x v="0"/>
    <x v="3"/>
    <x v="3"/>
    <x v="3"/>
  </r>
  <r>
    <n v="670"/>
    <x v="635"/>
    <x v="669"/>
    <n v="16200"/>
    <n v="75955"/>
    <n v="4.6885802469135802"/>
    <x v="1"/>
    <x v="450"/>
    <x v="663"/>
    <x v="1"/>
    <x v="1"/>
    <n v="1456380000"/>
    <n v="1457416800"/>
    <x v="0"/>
    <x v="0"/>
    <x v="7"/>
    <x v="1"/>
    <x v="7"/>
  </r>
  <r>
    <n v="671"/>
    <x v="658"/>
    <x v="670"/>
    <n v="97600"/>
    <n v="119127"/>
    <n v="1.220563524590164"/>
    <x v="1"/>
    <x v="451"/>
    <x v="664"/>
    <x v="1"/>
    <x v="1"/>
    <n v="1280552400"/>
    <n v="1280898000"/>
    <x v="0"/>
    <x v="1"/>
    <x v="3"/>
    <x v="3"/>
    <x v="3"/>
  </r>
  <r>
    <n v="672"/>
    <x v="659"/>
    <x v="671"/>
    <n v="197900"/>
    <n v="110689"/>
    <n v="0.55931783729156137"/>
    <x v="0"/>
    <x v="452"/>
    <x v="665"/>
    <x v="2"/>
    <x v="2"/>
    <n v="1521608400"/>
    <n v="1522472400"/>
    <x v="0"/>
    <x v="0"/>
    <x v="3"/>
    <x v="3"/>
    <x v="3"/>
  </r>
  <r>
    <n v="673"/>
    <x v="660"/>
    <x v="672"/>
    <n v="5600"/>
    <n v="2445"/>
    <n v="0.43660714285714286"/>
    <x v="0"/>
    <x v="125"/>
    <x v="666"/>
    <x v="6"/>
    <x v="6"/>
    <n v="1460696400"/>
    <n v="1462510800"/>
    <x v="0"/>
    <x v="0"/>
    <x v="7"/>
    <x v="1"/>
    <x v="7"/>
  </r>
  <r>
    <n v="674"/>
    <x v="661"/>
    <x v="673"/>
    <n v="170700"/>
    <n v="57250"/>
    <n v="0.33538371411833628"/>
    <x v="3"/>
    <x v="453"/>
    <x v="667"/>
    <x v="1"/>
    <x v="1"/>
    <n v="1313730000"/>
    <n v="1317790800"/>
    <x v="0"/>
    <x v="0"/>
    <x v="14"/>
    <x v="7"/>
    <x v="14"/>
  </r>
  <r>
    <n v="675"/>
    <x v="662"/>
    <x v="674"/>
    <n v="9700"/>
    <n v="11929"/>
    <n v="1.2297938144329896"/>
    <x v="1"/>
    <x v="269"/>
    <x v="668"/>
    <x v="1"/>
    <x v="1"/>
    <n v="1568178000"/>
    <n v="1568782800"/>
    <x v="0"/>
    <x v="0"/>
    <x v="23"/>
    <x v="8"/>
    <x v="23"/>
  </r>
  <r>
    <n v="676"/>
    <x v="663"/>
    <x v="675"/>
    <n v="62300"/>
    <n v="118214"/>
    <n v="1.8974959871589085"/>
    <x v="1"/>
    <x v="454"/>
    <x v="669"/>
    <x v="1"/>
    <x v="1"/>
    <n v="1348635600"/>
    <n v="1349413200"/>
    <x v="0"/>
    <x v="0"/>
    <x v="14"/>
    <x v="7"/>
    <x v="14"/>
  </r>
  <r>
    <n v="677"/>
    <x v="664"/>
    <x v="676"/>
    <n v="5300"/>
    <n v="4432"/>
    <n v="0.83622641509433959"/>
    <x v="0"/>
    <x v="41"/>
    <x v="670"/>
    <x v="1"/>
    <x v="1"/>
    <n v="1468126800"/>
    <n v="1472446800"/>
    <x v="0"/>
    <x v="0"/>
    <x v="13"/>
    <x v="5"/>
    <x v="13"/>
  </r>
  <r>
    <n v="678"/>
    <x v="665"/>
    <x v="677"/>
    <n v="99500"/>
    <n v="17879"/>
    <n v="0.17968844221105529"/>
    <x v="3"/>
    <x v="455"/>
    <x v="671"/>
    <x v="1"/>
    <x v="1"/>
    <n v="1547877600"/>
    <n v="1548050400"/>
    <x v="0"/>
    <x v="0"/>
    <x v="6"/>
    <x v="4"/>
    <x v="6"/>
  </r>
  <r>
    <n v="679"/>
    <x v="307"/>
    <x v="678"/>
    <n v="1400"/>
    <n v="14511"/>
    <n v="10.365"/>
    <x v="1"/>
    <x v="456"/>
    <x v="672"/>
    <x v="1"/>
    <x v="1"/>
    <n v="1571374800"/>
    <n v="1571806800"/>
    <x v="0"/>
    <x v="1"/>
    <x v="0"/>
    <x v="0"/>
    <x v="0"/>
  </r>
  <r>
    <n v="680"/>
    <x v="666"/>
    <x v="679"/>
    <n v="145600"/>
    <n v="141822"/>
    <n v="0.97405219780219776"/>
    <x v="0"/>
    <x v="457"/>
    <x v="673"/>
    <x v="1"/>
    <x v="1"/>
    <n v="1576303200"/>
    <n v="1576476000"/>
    <x v="0"/>
    <x v="1"/>
    <x v="20"/>
    <x v="6"/>
    <x v="20"/>
  </r>
  <r>
    <n v="681"/>
    <x v="667"/>
    <x v="680"/>
    <n v="184100"/>
    <n v="159037"/>
    <n v="0.86386203150461705"/>
    <x v="0"/>
    <x v="458"/>
    <x v="674"/>
    <x v="1"/>
    <x v="1"/>
    <n v="1324447200"/>
    <n v="1324965600"/>
    <x v="0"/>
    <x v="0"/>
    <x v="3"/>
    <x v="3"/>
    <x v="3"/>
  </r>
  <r>
    <n v="682"/>
    <x v="668"/>
    <x v="681"/>
    <n v="5400"/>
    <n v="8109"/>
    <n v="1.5016666666666667"/>
    <x v="1"/>
    <x v="459"/>
    <x v="675"/>
    <x v="1"/>
    <x v="1"/>
    <n v="1386741600"/>
    <n v="1387519200"/>
    <x v="0"/>
    <x v="0"/>
    <x v="3"/>
    <x v="3"/>
    <x v="3"/>
  </r>
  <r>
    <n v="683"/>
    <x v="669"/>
    <x v="682"/>
    <n v="2300"/>
    <n v="8244"/>
    <n v="3.5843478260869563"/>
    <x v="1"/>
    <x v="98"/>
    <x v="676"/>
    <x v="1"/>
    <x v="1"/>
    <n v="1537074000"/>
    <n v="1537246800"/>
    <x v="0"/>
    <x v="0"/>
    <x v="3"/>
    <x v="3"/>
    <x v="3"/>
  </r>
  <r>
    <n v="684"/>
    <x v="670"/>
    <x v="683"/>
    <n v="1400"/>
    <n v="7600"/>
    <n v="5.4285714285714288"/>
    <x v="1"/>
    <x v="460"/>
    <x v="677"/>
    <x v="0"/>
    <x v="0"/>
    <n v="1277787600"/>
    <n v="1279515600"/>
    <x v="0"/>
    <x v="0"/>
    <x v="9"/>
    <x v="5"/>
    <x v="9"/>
  </r>
  <r>
    <n v="685"/>
    <x v="671"/>
    <x v="684"/>
    <n v="140000"/>
    <n v="94501"/>
    <n v="0.67500714285714281"/>
    <x v="0"/>
    <x v="461"/>
    <x v="678"/>
    <x v="0"/>
    <x v="0"/>
    <n v="1440306000"/>
    <n v="1442379600"/>
    <x v="0"/>
    <x v="0"/>
    <x v="3"/>
    <x v="3"/>
    <x v="3"/>
  </r>
  <r>
    <n v="686"/>
    <x v="672"/>
    <x v="685"/>
    <n v="7500"/>
    <n v="14381"/>
    <n v="1.9174666666666667"/>
    <x v="1"/>
    <x v="38"/>
    <x v="679"/>
    <x v="1"/>
    <x v="1"/>
    <n v="1522126800"/>
    <n v="1523077200"/>
    <x v="0"/>
    <x v="0"/>
    <x v="8"/>
    <x v="2"/>
    <x v="8"/>
  </r>
  <r>
    <n v="687"/>
    <x v="673"/>
    <x v="686"/>
    <n v="1500"/>
    <n v="13980"/>
    <n v="9.32"/>
    <x v="1"/>
    <x v="462"/>
    <x v="680"/>
    <x v="1"/>
    <x v="1"/>
    <n v="1489298400"/>
    <n v="1489554000"/>
    <x v="0"/>
    <x v="0"/>
    <x v="3"/>
    <x v="3"/>
    <x v="3"/>
  </r>
  <r>
    <n v="688"/>
    <x v="674"/>
    <x v="687"/>
    <n v="2900"/>
    <n v="12449"/>
    <n v="4.2927586206896553"/>
    <x v="1"/>
    <x v="463"/>
    <x v="681"/>
    <x v="1"/>
    <x v="1"/>
    <n v="1547100000"/>
    <n v="1548482400"/>
    <x v="0"/>
    <x v="1"/>
    <x v="19"/>
    <x v="4"/>
    <x v="19"/>
  </r>
  <r>
    <n v="689"/>
    <x v="675"/>
    <x v="688"/>
    <n v="7300"/>
    <n v="7348"/>
    <n v="1.0065753424657535"/>
    <x v="1"/>
    <x v="464"/>
    <x v="682"/>
    <x v="1"/>
    <x v="1"/>
    <n v="1383022800"/>
    <n v="1384063200"/>
    <x v="0"/>
    <x v="0"/>
    <x v="2"/>
    <x v="2"/>
    <x v="2"/>
  </r>
  <r>
    <n v="690"/>
    <x v="676"/>
    <x v="689"/>
    <n v="3600"/>
    <n v="8158"/>
    <n v="2.266111111111111"/>
    <x v="1"/>
    <x v="257"/>
    <x v="683"/>
    <x v="1"/>
    <x v="1"/>
    <n v="1322373600"/>
    <n v="1322892000"/>
    <x v="0"/>
    <x v="1"/>
    <x v="4"/>
    <x v="4"/>
    <x v="4"/>
  </r>
  <r>
    <n v="691"/>
    <x v="677"/>
    <x v="690"/>
    <n v="5000"/>
    <n v="7119"/>
    <n v="1.4238"/>
    <x v="1"/>
    <x v="465"/>
    <x v="684"/>
    <x v="1"/>
    <x v="1"/>
    <n v="1349240400"/>
    <n v="1350709200"/>
    <x v="1"/>
    <x v="1"/>
    <x v="4"/>
    <x v="4"/>
    <x v="4"/>
  </r>
  <r>
    <n v="692"/>
    <x v="678"/>
    <x v="691"/>
    <n v="6000"/>
    <n v="5438"/>
    <n v="0.90633333333333332"/>
    <x v="0"/>
    <x v="385"/>
    <x v="685"/>
    <x v="4"/>
    <x v="4"/>
    <n v="1562648400"/>
    <n v="1564203600"/>
    <x v="0"/>
    <x v="0"/>
    <x v="1"/>
    <x v="1"/>
    <x v="1"/>
  </r>
  <r>
    <n v="693"/>
    <x v="679"/>
    <x v="692"/>
    <n v="180400"/>
    <n v="115396"/>
    <n v="0.63966740576496672"/>
    <x v="0"/>
    <x v="466"/>
    <x v="686"/>
    <x v="1"/>
    <x v="1"/>
    <n v="1508216400"/>
    <n v="1509685200"/>
    <x v="0"/>
    <x v="0"/>
    <x v="3"/>
    <x v="3"/>
    <x v="3"/>
  </r>
  <r>
    <n v="694"/>
    <x v="680"/>
    <x v="693"/>
    <n v="9100"/>
    <n v="7656"/>
    <n v="0.84131868131868137"/>
    <x v="0"/>
    <x v="467"/>
    <x v="687"/>
    <x v="1"/>
    <x v="1"/>
    <n v="1511762400"/>
    <n v="1514959200"/>
    <x v="0"/>
    <x v="0"/>
    <x v="3"/>
    <x v="3"/>
    <x v="3"/>
  </r>
  <r>
    <n v="695"/>
    <x v="681"/>
    <x v="694"/>
    <n v="9200"/>
    <n v="12322"/>
    <n v="1.3393478260869565"/>
    <x v="1"/>
    <x v="468"/>
    <x v="688"/>
    <x v="6"/>
    <x v="6"/>
    <n v="1447480800"/>
    <n v="1448863200"/>
    <x v="1"/>
    <x v="0"/>
    <x v="1"/>
    <x v="1"/>
    <x v="1"/>
  </r>
  <r>
    <n v="696"/>
    <x v="682"/>
    <x v="695"/>
    <n v="164100"/>
    <n v="96888"/>
    <n v="0.59042047531992692"/>
    <x v="0"/>
    <x v="469"/>
    <x v="689"/>
    <x v="1"/>
    <x v="1"/>
    <n v="1429506000"/>
    <n v="1429592400"/>
    <x v="0"/>
    <x v="1"/>
    <x v="3"/>
    <x v="3"/>
    <x v="3"/>
  </r>
  <r>
    <n v="697"/>
    <x v="683"/>
    <x v="696"/>
    <n v="128900"/>
    <n v="196960"/>
    <n v="1.5280062063615205"/>
    <x v="1"/>
    <x v="470"/>
    <x v="690"/>
    <x v="1"/>
    <x v="1"/>
    <n v="1522472400"/>
    <n v="1522645200"/>
    <x v="0"/>
    <x v="0"/>
    <x v="5"/>
    <x v="1"/>
    <x v="5"/>
  </r>
  <r>
    <n v="698"/>
    <x v="684"/>
    <x v="697"/>
    <n v="42100"/>
    <n v="188057"/>
    <n v="4.466912114014252"/>
    <x v="1"/>
    <x v="471"/>
    <x v="691"/>
    <x v="0"/>
    <x v="0"/>
    <n v="1322114400"/>
    <n v="1323324000"/>
    <x v="0"/>
    <x v="0"/>
    <x v="8"/>
    <x v="2"/>
    <x v="8"/>
  </r>
  <r>
    <n v="699"/>
    <x v="196"/>
    <x v="698"/>
    <n v="7400"/>
    <n v="6245"/>
    <n v="0.8439189189189189"/>
    <x v="0"/>
    <x v="75"/>
    <x v="692"/>
    <x v="1"/>
    <x v="1"/>
    <n v="1561438800"/>
    <n v="1561525200"/>
    <x v="0"/>
    <x v="0"/>
    <x v="6"/>
    <x v="4"/>
    <x v="6"/>
  </r>
  <r>
    <n v="700"/>
    <x v="685"/>
    <x v="699"/>
    <n v="100"/>
    <n v="3"/>
    <n v="0.03"/>
    <x v="0"/>
    <x v="49"/>
    <x v="248"/>
    <x v="1"/>
    <x v="1"/>
    <n v="1264399200"/>
    <n v="1265695200"/>
    <x v="0"/>
    <x v="0"/>
    <x v="8"/>
    <x v="2"/>
    <x v="8"/>
  </r>
  <r>
    <n v="701"/>
    <x v="686"/>
    <x v="700"/>
    <n v="52000"/>
    <n v="91014"/>
    <n v="1.7502692307692307"/>
    <x v="1"/>
    <x v="472"/>
    <x v="693"/>
    <x v="1"/>
    <x v="1"/>
    <n v="1301202000"/>
    <n v="1301806800"/>
    <x v="1"/>
    <x v="0"/>
    <x v="3"/>
    <x v="3"/>
    <x v="3"/>
  </r>
  <r>
    <n v="702"/>
    <x v="687"/>
    <x v="701"/>
    <n v="8700"/>
    <n v="4710"/>
    <n v="0.54137931034482756"/>
    <x v="0"/>
    <x v="100"/>
    <x v="694"/>
    <x v="1"/>
    <x v="1"/>
    <n v="1374469200"/>
    <n v="1374901200"/>
    <x v="0"/>
    <x v="0"/>
    <x v="8"/>
    <x v="2"/>
    <x v="8"/>
  </r>
  <r>
    <n v="703"/>
    <x v="688"/>
    <x v="702"/>
    <n v="63400"/>
    <n v="197728"/>
    <n v="3.1187381703470032"/>
    <x v="1"/>
    <x v="473"/>
    <x v="695"/>
    <x v="1"/>
    <x v="1"/>
    <n v="1334984400"/>
    <n v="1336453200"/>
    <x v="1"/>
    <x v="1"/>
    <x v="18"/>
    <x v="5"/>
    <x v="18"/>
  </r>
  <r>
    <n v="704"/>
    <x v="689"/>
    <x v="703"/>
    <n v="8700"/>
    <n v="10682"/>
    <n v="1.2278160919540231"/>
    <x v="1"/>
    <x v="220"/>
    <x v="696"/>
    <x v="1"/>
    <x v="1"/>
    <n v="1467608400"/>
    <n v="1468904400"/>
    <x v="0"/>
    <x v="0"/>
    <x v="10"/>
    <x v="4"/>
    <x v="10"/>
  </r>
  <r>
    <n v="705"/>
    <x v="690"/>
    <x v="704"/>
    <n v="169700"/>
    <n v="168048"/>
    <n v="0.99026517383618151"/>
    <x v="0"/>
    <x v="474"/>
    <x v="697"/>
    <x v="4"/>
    <x v="4"/>
    <n v="1386741600"/>
    <n v="1387087200"/>
    <x v="0"/>
    <x v="0"/>
    <x v="9"/>
    <x v="5"/>
    <x v="9"/>
  </r>
  <r>
    <n v="706"/>
    <x v="691"/>
    <x v="705"/>
    <n v="108400"/>
    <n v="138586"/>
    <n v="1.278468634686347"/>
    <x v="1"/>
    <x v="475"/>
    <x v="698"/>
    <x v="2"/>
    <x v="2"/>
    <n v="1546754400"/>
    <n v="1547445600"/>
    <x v="0"/>
    <x v="1"/>
    <x v="2"/>
    <x v="2"/>
    <x v="2"/>
  </r>
  <r>
    <n v="707"/>
    <x v="692"/>
    <x v="706"/>
    <n v="7300"/>
    <n v="11579"/>
    <n v="1.5861643835616439"/>
    <x v="1"/>
    <x v="170"/>
    <x v="699"/>
    <x v="1"/>
    <x v="1"/>
    <n v="1544248800"/>
    <n v="1547359200"/>
    <x v="0"/>
    <x v="0"/>
    <x v="6"/>
    <x v="4"/>
    <x v="6"/>
  </r>
  <r>
    <n v="708"/>
    <x v="693"/>
    <x v="707"/>
    <n v="1700"/>
    <n v="12020"/>
    <n v="7.0705882352941174"/>
    <x v="1"/>
    <x v="231"/>
    <x v="700"/>
    <x v="5"/>
    <x v="5"/>
    <n v="1495429200"/>
    <n v="1496293200"/>
    <x v="0"/>
    <x v="0"/>
    <x v="3"/>
    <x v="3"/>
    <x v="3"/>
  </r>
  <r>
    <n v="709"/>
    <x v="694"/>
    <x v="708"/>
    <n v="9800"/>
    <n v="13954"/>
    <n v="1.4238775510204082"/>
    <x v="1"/>
    <x v="129"/>
    <x v="701"/>
    <x v="6"/>
    <x v="6"/>
    <n v="1334811600"/>
    <n v="1335416400"/>
    <x v="0"/>
    <x v="0"/>
    <x v="3"/>
    <x v="3"/>
    <x v="3"/>
  </r>
  <r>
    <n v="710"/>
    <x v="695"/>
    <x v="709"/>
    <n v="4300"/>
    <n v="6358"/>
    <n v="1.4786046511627906"/>
    <x v="1"/>
    <x v="476"/>
    <x v="702"/>
    <x v="1"/>
    <x v="1"/>
    <n v="1531544400"/>
    <n v="1532149200"/>
    <x v="0"/>
    <x v="1"/>
    <x v="3"/>
    <x v="3"/>
    <x v="3"/>
  </r>
  <r>
    <n v="711"/>
    <x v="696"/>
    <x v="710"/>
    <n v="6200"/>
    <n v="1260"/>
    <n v="0.20322580645161289"/>
    <x v="0"/>
    <x v="443"/>
    <x v="703"/>
    <x v="6"/>
    <x v="6"/>
    <n v="1453615200"/>
    <n v="1453788000"/>
    <x v="1"/>
    <x v="1"/>
    <x v="3"/>
    <x v="3"/>
    <x v="3"/>
  </r>
  <r>
    <n v="712"/>
    <x v="697"/>
    <x v="711"/>
    <n v="800"/>
    <n v="14725"/>
    <n v="18.40625"/>
    <x v="1"/>
    <x v="381"/>
    <x v="704"/>
    <x v="1"/>
    <x v="1"/>
    <n v="1467954000"/>
    <n v="1471496400"/>
    <x v="0"/>
    <x v="0"/>
    <x v="3"/>
    <x v="3"/>
    <x v="3"/>
  </r>
  <r>
    <n v="713"/>
    <x v="698"/>
    <x v="712"/>
    <n v="6900"/>
    <n v="11174"/>
    <n v="1.6194202898550725"/>
    <x v="1"/>
    <x v="459"/>
    <x v="705"/>
    <x v="1"/>
    <x v="1"/>
    <n v="1471842000"/>
    <n v="1472878800"/>
    <x v="0"/>
    <x v="0"/>
    <x v="15"/>
    <x v="5"/>
    <x v="15"/>
  </r>
  <r>
    <n v="714"/>
    <x v="699"/>
    <x v="713"/>
    <n v="38500"/>
    <n v="182036"/>
    <n v="4.7282077922077921"/>
    <x v="1"/>
    <x v="477"/>
    <x v="706"/>
    <x v="1"/>
    <x v="1"/>
    <n v="1408424400"/>
    <n v="1408510800"/>
    <x v="0"/>
    <x v="0"/>
    <x v="1"/>
    <x v="1"/>
    <x v="1"/>
  </r>
  <r>
    <n v="715"/>
    <x v="700"/>
    <x v="714"/>
    <n v="118000"/>
    <n v="28870"/>
    <n v="0.24466101694915254"/>
    <x v="0"/>
    <x v="478"/>
    <x v="707"/>
    <x v="1"/>
    <x v="1"/>
    <n v="1281157200"/>
    <n v="1281589200"/>
    <x v="0"/>
    <x v="0"/>
    <x v="20"/>
    <x v="6"/>
    <x v="20"/>
  </r>
  <r>
    <n v="716"/>
    <x v="701"/>
    <x v="715"/>
    <n v="2000"/>
    <n v="10353"/>
    <n v="5.1764999999999999"/>
    <x v="1"/>
    <x v="144"/>
    <x v="708"/>
    <x v="1"/>
    <x v="1"/>
    <n v="1373432400"/>
    <n v="1375851600"/>
    <x v="0"/>
    <x v="1"/>
    <x v="3"/>
    <x v="3"/>
    <x v="3"/>
  </r>
  <r>
    <n v="717"/>
    <x v="702"/>
    <x v="716"/>
    <n v="5600"/>
    <n v="13868"/>
    <n v="2.4764285714285714"/>
    <x v="1"/>
    <x v="479"/>
    <x v="709"/>
    <x v="1"/>
    <x v="1"/>
    <n v="1313989200"/>
    <n v="1315803600"/>
    <x v="0"/>
    <x v="0"/>
    <x v="4"/>
    <x v="4"/>
    <x v="4"/>
  </r>
  <r>
    <n v="718"/>
    <x v="703"/>
    <x v="717"/>
    <n v="8300"/>
    <n v="8317"/>
    <n v="1.0020481927710843"/>
    <x v="1"/>
    <x v="480"/>
    <x v="710"/>
    <x v="1"/>
    <x v="1"/>
    <n v="1371445200"/>
    <n v="1373691600"/>
    <x v="0"/>
    <x v="0"/>
    <x v="8"/>
    <x v="2"/>
    <x v="8"/>
  </r>
  <r>
    <n v="719"/>
    <x v="704"/>
    <x v="718"/>
    <n v="6900"/>
    <n v="10557"/>
    <n v="1.53"/>
    <x v="1"/>
    <x v="300"/>
    <x v="711"/>
    <x v="1"/>
    <x v="1"/>
    <n v="1338267600"/>
    <n v="1339218000"/>
    <x v="0"/>
    <x v="0"/>
    <x v="13"/>
    <x v="5"/>
    <x v="13"/>
  </r>
  <r>
    <n v="720"/>
    <x v="705"/>
    <x v="719"/>
    <n v="8700"/>
    <n v="3227"/>
    <n v="0.37091954022988505"/>
    <x v="3"/>
    <x v="63"/>
    <x v="712"/>
    <x v="3"/>
    <x v="3"/>
    <n v="1519192800"/>
    <n v="1520402400"/>
    <x v="0"/>
    <x v="1"/>
    <x v="3"/>
    <x v="3"/>
    <x v="3"/>
  </r>
  <r>
    <n v="721"/>
    <x v="706"/>
    <x v="720"/>
    <n v="123600"/>
    <n v="5429"/>
    <n v="4.3923948220064728E-2"/>
    <x v="3"/>
    <x v="101"/>
    <x v="713"/>
    <x v="1"/>
    <x v="1"/>
    <n v="1522818000"/>
    <n v="1523336400"/>
    <x v="0"/>
    <x v="0"/>
    <x v="1"/>
    <x v="1"/>
    <x v="1"/>
  </r>
  <r>
    <n v="722"/>
    <x v="707"/>
    <x v="721"/>
    <n v="48500"/>
    <n v="75906"/>
    <n v="1.5650721649484536"/>
    <x v="1"/>
    <x v="481"/>
    <x v="714"/>
    <x v="1"/>
    <x v="1"/>
    <n v="1509948000"/>
    <n v="1512280800"/>
    <x v="0"/>
    <x v="0"/>
    <x v="4"/>
    <x v="4"/>
    <x v="4"/>
  </r>
  <r>
    <n v="723"/>
    <x v="708"/>
    <x v="722"/>
    <n v="4900"/>
    <n v="13250"/>
    <n v="2.704081632653061"/>
    <x v="1"/>
    <x v="358"/>
    <x v="715"/>
    <x v="2"/>
    <x v="2"/>
    <n v="1456898400"/>
    <n v="1458709200"/>
    <x v="0"/>
    <x v="0"/>
    <x v="3"/>
    <x v="3"/>
    <x v="3"/>
  </r>
  <r>
    <n v="724"/>
    <x v="709"/>
    <x v="723"/>
    <n v="8400"/>
    <n v="11261"/>
    <n v="1.3405952380952382"/>
    <x v="1"/>
    <x v="246"/>
    <x v="716"/>
    <x v="4"/>
    <x v="4"/>
    <n v="1413954000"/>
    <n v="1414126800"/>
    <x v="0"/>
    <x v="1"/>
    <x v="3"/>
    <x v="3"/>
    <x v="3"/>
  </r>
  <r>
    <n v="725"/>
    <x v="710"/>
    <x v="724"/>
    <n v="193200"/>
    <n v="97369"/>
    <n v="0.50398033126293995"/>
    <x v="0"/>
    <x v="482"/>
    <x v="717"/>
    <x v="1"/>
    <x v="1"/>
    <n v="1416031200"/>
    <n v="1416204000"/>
    <x v="0"/>
    <x v="0"/>
    <x v="20"/>
    <x v="6"/>
    <x v="20"/>
  </r>
  <r>
    <n v="726"/>
    <x v="711"/>
    <x v="725"/>
    <n v="54300"/>
    <n v="48227"/>
    <n v="0.88815837937384901"/>
    <x v="3"/>
    <x v="168"/>
    <x v="718"/>
    <x v="1"/>
    <x v="1"/>
    <n v="1287982800"/>
    <n v="1288501200"/>
    <x v="0"/>
    <x v="1"/>
    <x v="3"/>
    <x v="3"/>
    <x v="3"/>
  </r>
  <r>
    <n v="727"/>
    <x v="712"/>
    <x v="726"/>
    <n v="8900"/>
    <n v="14685"/>
    <n v="1.65"/>
    <x v="1"/>
    <x v="483"/>
    <x v="719"/>
    <x v="1"/>
    <x v="1"/>
    <n v="1547964000"/>
    <n v="1552971600"/>
    <x v="0"/>
    <x v="0"/>
    <x v="2"/>
    <x v="2"/>
    <x v="2"/>
  </r>
  <r>
    <n v="728"/>
    <x v="713"/>
    <x v="727"/>
    <n v="4200"/>
    <n v="735"/>
    <n v="0.17499999999999999"/>
    <x v="0"/>
    <x v="234"/>
    <x v="720"/>
    <x v="1"/>
    <x v="1"/>
    <n v="1464152400"/>
    <n v="1465102800"/>
    <x v="0"/>
    <x v="0"/>
    <x v="3"/>
    <x v="3"/>
    <x v="3"/>
  </r>
  <r>
    <n v="729"/>
    <x v="714"/>
    <x v="728"/>
    <n v="5600"/>
    <n v="10397"/>
    <n v="1.8566071428571429"/>
    <x v="1"/>
    <x v="393"/>
    <x v="721"/>
    <x v="1"/>
    <x v="1"/>
    <n v="1359957600"/>
    <n v="1360130400"/>
    <x v="0"/>
    <x v="0"/>
    <x v="6"/>
    <x v="4"/>
    <x v="6"/>
  </r>
  <r>
    <n v="730"/>
    <x v="715"/>
    <x v="729"/>
    <n v="28800"/>
    <n v="118847"/>
    <n v="4.1266319444444441"/>
    <x v="1"/>
    <x v="130"/>
    <x v="722"/>
    <x v="0"/>
    <x v="0"/>
    <n v="1432357200"/>
    <n v="1432875600"/>
    <x v="0"/>
    <x v="0"/>
    <x v="8"/>
    <x v="2"/>
    <x v="8"/>
  </r>
  <r>
    <n v="731"/>
    <x v="716"/>
    <x v="730"/>
    <n v="8000"/>
    <n v="7220"/>
    <n v="0.90249999999999997"/>
    <x v="3"/>
    <x v="319"/>
    <x v="723"/>
    <x v="1"/>
    <x v="1"/>
    <n v="1500786000"/>
    <n v="1500872400"/>
    <x v="0"/>
    <x v="0"/>
    <x v="2"/>
    <x v="2"/>
    <x v="2"/>
  </r>
  <r>
    <n v="732"/>
    <x v="717"/>
    <x v="731"/>
    <n v="117000"/>
    <n v="107622"/>
    <n v="0.91984615384615387"/>
    <x v="0"/>
    <x v="484"/>
    <x v="724"/>
    <x v="1"/>
    <x v="1"/>
    <n v="1490158800"/>
    <n v="1492146000"/>
    <x v="0"/>
    <x v="1"/>
    <x v="1"/>
    <x v="1"/>
    <x v="1"/>
  </r>
  <r>
    <n v="733"/>
    <x v="718"/>
    <x v="732"/>
    <n v="15800"/>
    <n v="83267"/>
    <n v="5.2700632911392402"/>
    <x v="1"/>
    <x v="485"/>
    <x v="725"/>
    <x v="1"/>
    <x v="1"/>
    <n v="1406178000"/>
    <n v="1407301200"/>
    <x v="0"/>
    <x v="0"/>
    <x v="16"/>
    <x v="1"/>
    <x v="16"/>
  </r>
  <r>
    <n v="734"/>
    <x v="719"/>
    <x v="733"/>
    <n v="4200"/>
    <n v="13404"/>
    <n v="3.1914285714285713"/>
    <x v="1"/>
    <x v="486"/>
    <x v="726"/>
    <x v="1"/>
    <x v="1"/>
    <n v="1485583200"/>
    <n v="1486620000"/>
    <x v="0"/>
    <x v="1"/>
    <x v="3"/>
    <x v="3"/>
    <x v="3"/>
  </r>
  <r>
    <n v="735"/>
    <x v="720"/>
    <x v="734"/>
    <n v="37100"/>
    <n v="131404"/>
    <n v="3.5418867924528303"/>
    <x v="1"/>
    <x v="487"/>
    <x v="727"/>
    <x v="1"/>
    <x v="1"/>
    <n v="1459314000"/>
    <n v="1459918800"/>
    <x v="0"/>
    <x v="0"/>
    <x v="14"/>
    <x v="7"/>
    <x v="14"/>
  </r>
  <r>
    <n v="736"/>
    <x v="721"/>
    <x v="735"/>
    <n v="7700"/>
    <n v="2533"/>
    <n v="0.32896103896103895"/>
    <x v="3"/>
    <x v="226"/>
    <x v="728"/>
    <x v="1"/>
    <x v="1"/>
    <n v="1424412000"/>
    <n v="1424757600"/>
    <x v="0"/>
    <x v="0"/>
    <x v="9"/>
    <x v="5"/>
    <x v="9"/>
  </r>
  <r>
    <n v="737"/>
    <x v="722"/>
    <x v="736"/>
    <n v="3700"/>
    <n v="5028"/>
    <n v="1.358918918918919"/>
    <x v="1"/>
    <x v="80"/>
    <x v="729"/>
    <x v="1"/>
    <x v="1"/>
    <n v="1478844000"/>
    <n v="1479880800"/>
    <x v="0"/>
    <x v="0"/>
    <x v="7"/>
    <x v="1"/>
    <x v="7"/>
  </r>
  <r>
    <n v="738"/>
    <x v="486"/>
    <x v="737"/>
    <n v="74700"/>
    <n v="1557"/>
    <n v="2.0843373493975904E-2"/>
    <x v="0"/>
    <x v="27"/>
    <x v="730"/>
    <x v="1"/>
    <x v="1"/>
    <n v="1416117600"/>
    <n v="1418018400"/>
    <x v="0"/>
    <x v="1"/>
    <x v="3"/>
    <x v="3"/>
    <x v="3"/>
  </r>
  <r>
    <n v="739"/>
    <x v="723"/>
    <x v="738"/>
    <n v="10000"/>
    <n v="6100"/>
    <n v="0.61"/>
    <x v="0"/>
    <x v="271"/>
    <x v="731"/>
    <x v="1"/>
    <x v="1"/>
    <n v="1340946000"/>
    <n v="1341032400"/>
    <x v="0"/>
    <x v="0"/>
    <x v="7"/>
    <x v="1"/>
    <x v="7"/>
  </r>
  <r>
    <n v="740"/>
    <x v="724"/>
    <x v="739"/>
    <n v="5300"/>
    <n v="1592"/>
    <n v="0.30037735849056602"/>
    <x v="0"/>
    <x v="36"/>
    <x v="732"/>
    <x v="1"/>
    <x v="1"/>
    <n v="1486101600"/>
    <n v="1486360800"/>
    <x v="0"/>
    <x v="0"/>
    <x v="3"/>
    <x v="3"/>
    <x v="3"/>
  </r>
  <r>
    <n v="741"/>
    <x v="287"/>
    <x v="740"/>
    <n v="1200"/>
    <n v="14150"/>
    <n v="11.791666666666666"/>
    <x v="1"/>
    <x v="406"/>
    <x v="733"/>
    <x v="1"/>
    <x v="1"/>
    <n v="1274590800"/>
    <n v="1274677200"/>
    <x v="0"/>
    <x v="0"/>
    <x v="3"/>
    <x v="3"/>
    <x v="3"/>
  </r>
  <r>
    <n v="742"/>
    <x v="725"/>
    <x v="741"/>
    <n v="1200"/>
    <n v="13513"/>
    <n v="11.260833333333334"/>
    <x v="1"/>
    <x v="393"/>
    <x v="734"/>
    <x v="1"/>
    <x v="1"/>
    <n v="1263880800"/>
    <n v="1267509600"/>
    <x v="0"/>
    <x v="0"/>
    <x v="5"/>
    <x v="1"/>
    <x v="5"/>
  </r>
  <r>
    <n v="743"/>
    <x v="726"/>
    <x v="742"/>
    <n v="3900"/>
    <n v="504"/>
    <n v="0.12923076923076923"/>
    <x v="0"/>
    <x v="68"/>
    <x v="735"/>
    <x v="1"/>
    <x v="1"/>
    <n v="1445403600"/>
    <n v="1445922000"/>
    <x v="0"/>
    <x v="1"/>
    <x v="3"/>
    <x v="3"/>
    <x v="3"/>
  </r>
  <r>
    <n v="744"/>
    <x v="727"/>
    <x v="743"/>
    <n v="2000"/>
    <n v="14240"/>
    <n v="7.12"/>
    <x v="1"/>
    <x v="382"/>
    <x v="736"/>
    <x v="1"/>
    <x v="1"/>
    <n v="1533877200"/>
    <n v="1534050000"/>
    <x v="0"/>
    <x v="1"/>
    <x v="3"/>
    <x v="3"/>
    <x v="3"/>
  </r>
  <r>
    <n v="745"/>
    <x v="728"/>
    <x v="744"/>
    <n v="6900"/>
    <n v="2091"/>
    <n v="0.30304347826086958"/>
    <x v="0"/>
    <x v="298"/>
    <x v="737"/>
    <x v="1"/>
    <x v="1"/>
    <n v="1275195600"/>
    <n v="1277528400"/>
    <x v="0"/>
    <x v="0"/>
    <x v="8"/>
    <x v="2"/>
    <x v="8"/>
  </r>
  <r>
    <n v="746"/>
    <x v="729"/>
    <x v="745"/>
    <n v="55800"/>
    <n v="118580"/>
    <n v="2.1250896057347672"/>
    <x v="1"/>
    <x v="488"/>
    <x v="112"/>
    <x v="1"/>
    <x v="1"/>
    <n v="1318136400"/>
    <n v="1318568400"/>
    <x v="0"/>
    <x v="0"/>
    <x v="2"/>
    <x v="2"/>
    <x v="2"/>
  </r>
  <r>
    <n v="747"/>
    <x v="730"/>
    <x v="746"/>
    <n v="4900"/>
    <n v="11214"/>
    <n v="2.2885714285714287"/>
    <x v="1"/>
    <x v="489"/>
    <x v="738"/>
    <x v="1"/>
    <x v="1"/>
    <n v="1283403600"/>
    <n v="1284354000"/>
    <x v="0"/>
    <x v="0"/>
    <x v="3"/>
    <x v="3"/>
    <x v="3"/>
  </r>
  <r>
    <n v="748"/>
    <x v="731"/>
    <x v="747"/>
    <n v="194900"/>
    <n v="68137"/>
    <n v="0.34959979476654696"/>
    <x v="3"/>
    <x v="490"/>
    <x v="739"/>
    <x v="1"/>
    <x v="1"/>
    <n v="1267423200"/>
    <n v="1269579600"/>
    <x v="0"/>
    <x v="1"/>
    <x v="10"/>
    <x v="4"/>
    <x v="10"/>
  </r>
  <r>
    <n v="749"/>
    <x v="732"/>
    <x v="748"/>
    <n v="8600"/>
    <n v="13527"/>
    <n v="1.5729069767441861"/>
    <x v="1"/>
    <x v="491"/>
    <x v="740"/>
    <x v="6"/>
    <x v="6"/>
    <n v="1412744400"/>
    <n v="1413781200"/>
    <x v="0"/>
    <x v="1"/>
    <x v="8"/>
    <x v="2"/>
    <x v="8"/>
  </r>
  <r>
    <n v="750"/>
    <x v="733"/>
    <x v="749"/>
    <n v="100"/>
    <n v="1"/>
    <n v="0.01"/>
    <x v="0"/>
    <x v="49"/>
    <x v="100"/>
    <x v="4"/>
    <x v="4"/>
    <n v="1277960400"/>
    <n v="1280120400"/>
    <x v="0"/>
    <x v="0"/>
    <x v="5"/>
    <x v="1"/>
    <x v="5"/>
  </r>
  <r>
    <n v="751"/>
    <x v="734"/>
    <x v="750"/>
    <n v="3600"/>
    <n v="8363"/>
    <n v="2.3230555555555554"/>
    <x v="1"/>
    <x v="492"/>
    <x v="741"/>
    <x v="1"/>
    <x v="1"/>
    <n v="1458190800"/>
    <n v="1459486800"/>
    <x v="1"/>
    <x v="1"/>
    <x v="9"/>
    <x v="5"/>
    <x v="9"/>
  </r>
  <r>
    <n v="752"/>
    <x v="735"/>
    <x v="751"/>
    <n v="5800"/>
    <n v="5362"/>
    <n v="0.92448275862068963"/>
    <x v="3"/>
    <x v="493"/>
    <x v="742"/>
    <x v="1"/>
    <x v="1"/>
    <n v="1280984400"/>
    <n v="1282539600"/>
    <x v="0"/>
    <x v="1"/>
    <x v="3"/>
    <x v="3"/>
    <x v="3"/>
  </r>
  <r>
    <n v="753"/>
    <x v="736"/>
    <x v="752"/>
    <n v="4700"/>
    <n v="12065"/>
    <n v="2.5670212765957445"/>
    <x v="1"/>
    <x v="231"/>
    <x v="743"/>
    <x v="1"/>
    <x v="1"/>
    <n v="1274590800"/>
    <n v="1275886800"/>
    <x v="0"/>
    <x v="0"/>
    <x v="14"/>
    <x v="7"/>
    <x v="14"/>
  </r>
  <r>
    <n v="754"/>
    <x v="737"/>
    <x v="753"/>
    <n v="70400"/>
    <n v="118603"/>
    <n v="1.6847017045454546"/>
    <x v="1"/>
    <x v="494"/>
    <x v="744"/>
    <x v="1"/>
    <x v="1"/>
    <n v="1351400400"/>
    <n v="1355983200"/>
    <x v="0"/>
    <x v="0"/>
    <x v="3"/>
    <x v="3"/>
    <x v="3"/>
  </r>
  <r>
    <n v="755"/>
    <x v="738"/>
    <x v="754"/>
    <n v="4500"/>
    <n v="7496"/>
    <n v="1.6657777777777778"/>
    <x v="1"/>
    <x v="495"/>
    <x v="745"/>
    <x v="3"/>
    <x v="3"/>
    <n v="1514354400"/>
    <n v="1515391200"/>
    <x v="0"/>
    <x v="1"/>
    <x v="3"/>
    <x v="3"/>
    <x v="3"/>
  </r>
  <r>
    <n v="756"/>
    <x v="739"/>
    <x v="755"/>
    <n v="1300"/>
    <n v="10037"/>
    <n v="7.7207692307692311"/>
    <x v="1"/>
    <x v="496"/>
    <x v="746"/>
    <x v="1"/>
    <x v="1"/>
    <n v="1421733600"/>
    <n v="1422252000"/>
    <x v="0"/>
    <x v="0"/>
    <x v="3"/>
    <x v="3"/>
    <x v="3"/>
  </r>
  <r>
    <n v="757"/>
    <x v="740"/>
    <x v="756"/>
    <n v="1400"/>
    <n v="5696"/>
    <n v="4.0685714285714285"/>
    <x v="1"/>
    <x v="493"/>
    <x v="747"/>
    <x v="1"/>
    <x v="1"/>
    <n v="1305176400"/>
    <n v="1305522000"/>
    <x v="0"/>
    <x v="0"/>
    <x v="6"/>
    <x v="4"/>
    <x v="6"/>
  </r>
  <r>
    <n v="758"/>
    <x v="741"/>
    <x v="757"/>
    <n v="29600"/>
    <n v="167005"/>
    <n v="5.6420608108108112"/>
    <x v="1"/>
    <x v="497"/>
    <x v="748"/>
    <x v="0"/>
    <x v="0"/>
    <n v="1414126800"/>
    <n v="1414904400"/>
    <x v="0"/>
    <x v="0"/>
    <x v="1"/>
    <x v="1"/>
    <x v="1"/>
  </r>
  <r>
    <n v="759"/>
    <x v="742"/>
    <x v="758"/>
    <n v="167500"/>
    <n v="114615"/>
    <n v="0.6842686567164179"/>
    <x v="0"/>
    <x v="498"/>
    <x v="749"/>
    <x v="1"/>
    <x v="1"/>
    <n v="1517810400"/>
    <n v="1520402400"/>
    <x v="0"/>
    <x v="0"/>
    <x v="5"/>
    <x v="1"/>
    <x v="5"/>
  </r>
  <r>
    <n v="760"/>
    <x v="743"/>
    <x v="759"/>
    <n v="48300"/>
    <n v="16592"/>
    <n v="0.34351966873706002"/>
    <x v="0"/>
    <x v="155"/>
    <x v="750"/>
    <x v="6"/>
    <x v="6"/>
    <n v="1564635600"/>
    <n v="1567141200"/>
    <x v="0"/>
    <x v="1"/>
    <x v="11"/>
    <x v="6"/>
    <x v="11"/>
  </r>
  <r>
    <n v="761"/>
    <x v="744"/>
    <x v="760"/>
    <n v="2200"/>
    <n v="14420"/>
    <n v="6.5545454545454547"/>
    <x v="1"/>
    <x v="499"/>
    <x v="751"/>
    <x v="1"/>
    <x v="1"/>
    <n v="1500699600"/>
    <n v="1501131600"/>
    <x v="0"/>
    <x v="0"/>
    <x v="1"/>
    <x v="1"/>
    <x v="1"/>
  </r>
  <r>
    <n v="762"/>
    <x v="307"/>
    <x v="761"/>
    <n v="3500"/>
    <n v="6204"/>
    <n v="1.7725714285714285"/>
    <x v="1"/>
    <x v="16"/>
    <x v="752"/>
    <x v="2"/>
    <x v="2"/>
    <n v="1354082400"/>
    <n v="1355032800"/>
    <x v="0"/>
    <x v="0"/>
    <x v="17"/>
    <x v="1"/>
    <x v="17"/>
  </r>
  <r>
    <n v="763"/>
    <x v="745"/>
    <x v="762"/>
    <n v="5600"/>
    <n v="6338"/>
    <n v="1.1317857142857144"/>
    <x v="1"/>
    <x v="500"/>
    <x v="753"/>
    <x v="1"/>
    <x v="1"/>
    <n v="1336453200"/>
    <n v="1339477200"/>
    <x v="0"/>
    <x v="1"/>
    <x v="3"/>
    <x v="3"/>
    <x v="3"/>
  </r>
  <r>
    <n v="764"/>
    <x v="746"/>
    <x v="763"/>
    <n v="1100"/>
    <n v="8010"/>
    <n v="7.2818181818181822"/>
    <x v="1"/>
    <x v="496"/>
    <x v="754"/>
    <x v="1"/>
    <x v="1"/>
    <n v="1305262800"/>
    <n v="1305954000"/>
    <x v="0"/>
    <x v="0"/>
    <x v="1"/>
    <x v="1"/>
    <x v="1"/>
  </r>
  <r>
    <n v="765"/>
    <x v="747"/>
    <x v="764"/>
    <n v="3900"/>
    <n v="8125"/>
    <n v="2.0833333333333335"/>
    <x v="1"/>
    <x v="40"/>
    <x v="755"/>
    <x v="1"/>
    <x v="1"/>
    <n v="1492232400"/>
    <n v="1494392400"/>
    <x v="1"/>
    <x v="1"/>
    <x v="7"/>
    <x v="1"/>
    <x v="7"/>
  </r>
  <r>
    <n v="766"/>
    <x v="748"/>
    <x v="765"/>
    <n v="43800"/>
    <n v="13653"/>
    <n v="0.31171232876712329"/>
    <x v="0"/>
    <x v="501"/>
    <x v="756"/>
    <x v="2"/>
    <x v="2"/>
    <n v="1537333200"/>
    <n v="1537419600"/>
    <x v="0"/>
    <x v="0"/>
    <x v="22"/>
    <x v="4"/>
    <x v="22"/>
  </r>
  <r>
    <n v="767"/>
    <x v="749"/>
    <x v="766"/>
    <n v="97200"/>
    <n v="55372"/>
    <n v="0.56967078189300413"/>
    <x v="0"/>
    <x v="502"/>
    <x v="757"/>
    <x v="1"/>
    <x v="1"/>
    <n v="1444107600"/>
    <n v="1447999200"/>
    <x v="0"/>
    <x v="0"/>
    <x v="18"/>
    <x v="5"/>
    <x v="18"/>
  </r>
  <r>
    <n v="768"/>
    <x v="750"/>
    <x v="767"/>
    <n v="4800"/>
    <n v="11088"/>
    <n v="2.31"/>
    <x v="1"/>
    <x v="503"/>
    <x v="758"/>
    <x v="1"/>
    <x v="1"/>
    <n v="1386741600"/>
    <n v="1388037600"/>
    <x v="0"/>
    <x v="0"/>
    <x v="3"/>
    <x v="3"/>
    <x v="3"/>
  </r>
  <r>
    <n v="769"/>
    <x v="751"/>
    <x v="768"/>
    <n v="125600"/>
    <n v="109106"/>
    <n v="0.86867834394904464"/>
    <x v="0"/>
    <x v="504"/>
    <x v="759"/>
    <x v="1"/>
    <x v="1"/>
    <n v="1376542800"/>
    <n v="1378789200"/>
    <x v="0"/>
    <x v="0"/>
    <x v="11"/>
    <x v="6"/>
    <x v="11"/>
  </r>
  <r>
    <n v="770"/>
    <x v="752"/>
    <x v="769"/>
    <n v="4300"/>
    <n v="11642"/>
    <n v="2.7074418604651163"/>
    <x v="1"/>
    <x v="505"/>
    <x v="760"/>
    <x v="6"/>
    <x v="6"/>
    <n v="1397451600"/>
    <n v="1398056400"/>
    <x v="0"/>
    <x v="1"/>
    <x v="3"/>
    <x v="3"/>
    <x v="3"/>
  </r>
  <r>
    <n v="771"/>
    <x v="753"/>
    <x v="770"/>
    <n v="5600"/>
    <n v="2769"/>
    <n v="0.49446428571428569"/>
    <x v="3"/>
    <x v="150"/>
    <x v="761"/>
    <x v="1"/>
    <x v="1"/>
    <n v="1548482400"/>
    <n v="1550815200"/>
    <x v="0"/>
    <x v="0"/>
    <x v="3"/>
    <x v="3"/>
    <x v="3"/>
  </r>
  <r>
    <n v="772"/>
    <x v="754"/>
    <x v="771"/>
    <n v="149600"/>
    <n v="169586"/>
    <n v="1.1335962566844919"/>
    <x v="1"/>
    <x v="506"/>
    <x v="762"/>
    <x v="1"/>
    <x v="1"/>
    <n v="1549692000"/>
    <n v="1550037600"/>
    <x v="0"/>
    <x v="0"/>
    <x v="7"/>
    <x v="1"/>
    <x v="7"/>
  </r>
  <r>
    <n v="773"/>
    <x v="755"/>
    <x v="772"/>
    <n v="53100"/>
    <n v="101185"/>
    <n v="1.9055555555555554"/>
    <x v="1"/>
    <x v="507"/>
    <x v="763"/>
    <x v="1"/>
    <x v="1"/>
    <n v="1492059600"/>
    <n v="1492923600"/>
    <x v="0"/>
    <x v="0"/>
    <x v="3"/>
    <x v="3"/>
    <x v="3"/>
  </r>
  <r>
    <n v="774"/>
    <x v="756"/>
    <x v="773"/>
    <n v="5000"/>
    <n v="6775"/>
    <n v="1.355"/>
    <x v="1"/>
    <x v="373"/>
    <x v="764"/>
    <x v="6"/>
    <x v="6"/>
    <n v="1463979600"/>
    <n v="1467522000"/>
    <x v="0"/>
    <x v="0"/>
    <x v="2"/>
    <x v="2"/>
    <x v="2"/>
  </r>
  <r>
    <n v="775"/>
    <x v="757"/>
    <x v="774"/>
    <n v="9400"/>
    <n v="968"/>
    <n v="0.10297872340425532"/>
    <x v="0"/>
    <x v="234"/>
    <x v="765"/>
    <x v="1"/>
    <x v="1"/>
    <n v="1415253600"/>
    <n v="1416117600"/>
    <x v="0"/>
    <x v="0"/>
    <x v="1"/>
    <x v="1"/>
    <x v="1"/>
  </r>
  <r>
    <n v="776"/>
    <x v="758"/>
    <x v="775"/>
    <n v="110800"/>
    <n v="72623"/>
    <n v="0.65544223826714798"/>
    <x v="0"/>
    <x v="508"/>
    <x v="766"/>
    <x v="1"/>
    <x v="1"/>
    <n v="1562216400"/>
    <n v="1563771600"/>
    <x v="0"/>
    <x v="0"/>
    <x v="3"/>
    <x v="3"/>
    <x v="3"/>
  </r>
  <r>
    <n v="777"/>
    <x v="759"/>
    <x v="776"/>
    <n v="93800"/>
    <n v="45987"/>
    <n v="0.49026652452025588"/>
    <x v="0"/>
    <x v="103"/>
    <x v="767"/>
    <x v="1"/>
    <x v="1"/>
    <n v="1316754000"/>
    <n v="1319259600"/>
    <x v="0"/>
    <x v="0"/>
    <x v="3"/>
    <x v="3"/>
    <x v="3"/>
  </r>
  <r>
    <n v="778"/>
    <x v="760"/>
    <x v="777"/>
    <n v="1300"/>
    <n v="10243"/>
    <n v="7.8792307692307695"/>
    <x v="1"/>
    <x v="5"/>
    <x v="768"/>
    <x v="5"/>
    <x v="5"/>
    <n v="1313211600"/>
    <n v="1313643600"/>
    <x v="0"/>
    <x v="0"/>
    <x v="10"/>
    <x v="4"/>
    <x v="10"/>
  </r>
  <r>
    <n v="779"/>
    <x v="761"/>
    <x v="778"/>
    <n v="108700"/>
    <n v="87293"/>
    <n v="0.80306347746090156"/>
    <x v="0"/>
    <x v="509"/>
    <x v="769"/>
    <x v="1"/>
    <x v="1"/>
    <n v="1439528400"/>
    <n v="1440306000"/>
    <x v="0"/>
    <x v="1"/>
    <x v="3"/>
    <x v="3"/>
    <x v="3"/>
  </r>
  <r>
    <n v="780"/>
    <x v="762"/>
    <x v="779"/>
    <n v="5100"/>
    <n v="5421"/>
    <n v="1.0629411764705883"/>
    <x v="1"/>
    <x v="55"/>
    <x v="770"/>
    <x v="1"/>
    <x v="1"/>
    <n v="1469163600"/>
    <n v="1470805200"/>
    <x v="0"/>
    <x v="1"/>
    <x v="6"/>
    <x v="4"/>
    <x v="6"/>
  </r>
  <r>
    <n v="781"/>
    <x v="763"/>
    <x v="780"/>
    <n v="8700"/>
    <n v="4414"/>
    <n v="0.50735632183908042"/>
    <x v="3"/>
    <x v="75"/>
    <x v="771"/>
    <x v="5"/>
    <x v="5"/>
    <n v="1288501200"/>
    <n v="1292911200"/>
    <x v="0"/>
    <x v="0"/>
    <x v="3"/>
    <x v="3"/>
    <x v="3"/>
  </r>
  <r>
    <n v="782"/>
    <x v="764"/>
    <x v="781"/>
    <n v="5100"/>
    <n v="10981"/>
    <n v="2.153137254901961"/>
    <x v="1"/>
    <x v="510"/>
    <x v="772"/>
    <x v="1"/>
    <x v="1"/>
    <n v="1298959200"/>
    <n v="1301374800"/>
    <x v="0"/>
    <x v="1"/>
    <x v="10"/>
    <x v="4"/>
    <x v="10"/>
  </r>
  <r>
    <n v="783"/>
    <x v="765"/>
    <x v="782"/>
    <n v="7400"/>
    <n v="10451"/>
    <n v="1.4122972972972974"/>
    <x v="1"/>
    <x v="188"/>
    <x v="773"/>
    <x v="1"/>
    <x v="1"/>
    <n v="1387260000"/>
    <n v="1387864800"/>
    <x v="0"/>
    <x v="0"/>
    <x v="1"/>
    <x v="1"/>
    <x v="1"/>
  </r>
  <r>
    <n v="784"/>
    <x v="766"/>
    <x v="783"/>
    <n v="88900"/>
    <n v="102535"/>
    <n v="1.1533745781777278"/>
    <x v="1"/>
    <x v="511"/>
    <x v="774"/>
    <x v="1"/>
    <x v="1"/>
    <n v="1457244000"/>
    <n v="1458190800"/>
    <x v="0"/>
    <x v="0"/>
    <x v="2"/>
    <x v="2"/>
    <x v="2"/>
  </r>
  <r>
    <n v="785"/>
    <x v="767"/>
    <x v="784"/>
    <n v="6700"/>
    <n v="12939"/>
    <n v="1.9311940298507462"/>
    <x v="1"/>
    <x v="78"/>
    <x v="775"/>
    <x v="2"/>
    <x v="2"/>
    <n v="1556341200"/>
    <n v="1559278800"/>
    <x v="0"/>
    <x v="1"/>
    <x v="10"/>
    <x v="4"/>
    <x v="10"/>
  </r>
  <r>
    <n v="786"/>
    <x v="768"/>
    <x v="785"/>
    <n v="1500"/>
    <n v="10946"/>
    <n v="7.2973333333333334"/>
    <x v="1"/>
    <x v="512"/>
    <x v="776"/>
    <x v="6"/>
    <x v="6"/>
    <n v="1522126800"/>
    <n v="1522731600"/>
    <x v="0"/>
    <x v="1"/>
    <x v="17"/>
    <x v="1"/>
    <x v="17"/>
  </r>
  <r>
    <n v="787"/>
    <x v="769"/>
    <x v="786"/>
    <n v="61200"/>
    <n v="60994"/>
    <n v="0.99663398692810456"/>
    <x v="0"/>
    <x v="513"/>
    <x v="777"/>
    <x v="0"/>
    <x v="0"/>
    <n v="1305954000"/>
    <n v="1306731600"/>
    <x v="0"/>
    <x v="0"/>
    <x v="1"/>
    <x v="1"/>
    <x v="1"/>
  </r>
  <r>
    <n v="788"/>
    <x v="770"/>
    <x v="787"/>
    <n v="3600"/>
    <n v="3174"/>
    <n v="0.88166666666666671"/>
    <x v="2"/>
    <x v="249"/>
    <x v="778"/>
    <x v="1"/>
    <x v="1"/>
    <n v="1350709200"/>
    <n v="1352527200"/>
    <x v="0"/>
    <x v="0"/>
    <x v="10"/>
    <x v="4"/>
    <x v="10"/>
  </r>
  <r>
    <n v="789"/>
    <x v="771"/>
    <x v="788"/>
    <n v="9000"/>
    <n v="3351"/>
    <n v="0.37233333333333335"/>
    <x v="0"/>
    <x v="430"/>
    <x v="779"/>
    <x v="1"/>
    <x v="1"/>
    <n v="1401166800"/>
    <n v="1404363600"/>
    <x v="0"/>
    <x v="0"/>
    <x v="3"/>
    <x v="3"/>
    <x v="3"/>
  </r>
  <r>
    <n v="790"/>
    <x v="772"/>
    <x v="789"/>
    <n v="185900"/>
    <n v="56774"/>
    <n v="0.30540075309306081"/>
    <x v="3"/>
    <x v="260"/>
    <x v="780"/>
    <x v="1"/>
    <x v="1"/>
    <n v="1266127200"/>
    <n v="1266645600"/>
    <x v="0"/>
    <x v="0"/>
    <x v="3"/>
    <x v="3"/>
    <x v="3"/>
  </r>
  <r>
    <n v="791"/>
    <x v="773"/>
    <x v="790"/>
    <n v="2100"/>
    <n v="540"/>
    <n v="0.25714285714285712"/>
    <x v="0"/>
    <x v="514"/>
    <x v="703"/>
    <x v="1"/>
    <x v="1"/>
    <n v="1481436000"/>
    <n v="1482818400"/>
    <x v="0"/>
    <x v="0"/>
    <x v="0"/>
    <x v="0"/>
    <x v="0"/>
  </r>
  <r>
    <n v="792"/>
    <x v="774"/>
    <x v="791"/>
    <n v="2000"/>
    <n v="680"/>
    <n v="0.34"/>
    <x v="0"/>
    <x v="243"/>
    <x v="781"/>
    <x v="1"/>
    <x v="1"/>
    <n v="1372222800"/>
    <n v="1374642000"/>
    <x v="0"/>
    <x v="1"/>
    <x v="3"/>
    <x v="3"/>
    <x v="3"/>
  </r>
  <r>
    <n v="793"/>
    <x v="775"/>
    <x v="792"/>
    <n v="1100"/>
    <n v="13045"/>
    <n v="11.859090909090909"/>
    <x v="1"/>
    <x v="483"/>
    <x v="782"/>
    <x v="5"/>
    <x v="5"/>
    <n v="1372136400"/>
    <n v="1372482000"/>
    <x v="0"/>
    <x v="0"/>
    <x v="9"/>
    <x v="5"/>
    <x v="9"/>
  </r>
  <r>
    <n v="794"/>
    <x v="776"/>
    <x v="793"/>
    <n v="6600"/>
    <n v="8276"/>
    <n v="1.2539393939393939"/>
    <x v="1"/>
    <x v="460"/>
    <x v="783"/>
    <x v="1"/>
    <x v="1"/>
    <n v="1513922400"/>
    <n v="1514959200"/>
    <x v="0"/>
    <x v="0"/>
    <x v="1"/>
    <x v="1"/>
    <x v="1"/>
  </r>
  <r>
    <n v="795"/>
    <x v="777"/>
    <x v="794"/>
    <n v="7100"/>
    <n v="1022"/>
    <n v="0.14394366197183098"/>
    <x v="0"/>
    <x v="249"/>
    <x v="784"/>
    <x v="1"/>
    <x v="1"/>
    <n v="1477976400"/>
    <n v="1478235600"/>
    <x v="0"/>
    <x v="0"/>
    <x v="6"/>
    <x v="4"/>
    <x v="6"/>
  </r>
  <r>
    <n v="796"/>
    <x v="778"/>
    <x v="795"/>
    <n v="7800"/>
    <n v="4275"/>
    <n v="0.54807692307692313"/>
    <x v="0"/>
    <x v="373"/>
    <x v="785"/>
    <x v="1"/>
    <x v="1"/>
    <n v="1407474000"/>
    <n v="1408078800"/>
    <x v="0"/>
    <x v="1"/>
    <x v="20"/>
    <x v="6"/>
    <x v="20"/>
  </r>
  <r>
    <n v="797"/>
    <x v="779"/>
    <x v="796"/>
    <n v="7600"/>
    <n v="8332"/>
    <n v="1.0963157894736841"/>
    <x v="1"/>
    <x v="515"/>
    <x v="786"/>
    <x v="1"/>
    <x v="1"/>
    <n v="1546149600"/>
    <n v="1548136800"/>
    <x v="0"/>
    <x v="0"/>
    <x v="2"/>
    <x v="2"/>
    <x v="2"/>
  </r>
  <r>
    <n v="798"/>
    <x v="780"/>
    <x v="797"/>
    <n v="3400"/>
    <n v="6408"/>
    <n v="1.8847058823529412"/>
    <x v="1"/>
    <x v="246"/>
    <x v="787"/>
    <x v="1"/>
    <x v="1"/>
    <n v="1338440400"/>
    <n v="1340859600"/>
    <x v="0"/>
    <x v="1"/>
    <x v="3"/>
    <x v="3"/>
    <x v="3"/>
  </r>
  <r>
    <n v="799"/>
    <x v="781"/>
    <x v="798"/>
    <n v="84500"/>
    <n v="73522"/>
    <n v="0.87008284023668636"/>
    <x v="0"/>
    <x v="516"/>
    <x v="788"/>
    <x v="4"/>
    <x v="4"/>
    <n v="1454133600"/>
    <n v="1454479200"/>
    <x v="0"/>
    <x v="0"/>
    <x v="3"/>
    <x v="3"/>
    <x v="3"/>
  </r>
  <r>
    <n v="800"/>
    <x v="782"/>
    <x v="799"/>
    <n v="100"/>
    <n v="1"/>
    <n v="0.01"/>
    <x v="0"/>
    <x v="49"/>
    <x v="100"/>
    <x v="5"/>
    <x v="5"/>
    <n v="1434085200"/>
    <n v="1434430800"/>
    <x v="0"/>
    <x v="0"/>
    <x v="1"/>
    <x v="1"/>
    <x v="1"/>
  </r>
  <r>
    <n v="801"/>
    <x v="783"/>
    <x v="800"/>
    <n v="2300"/>
    <n v="4667"/>
    <n v="2.0291304347826089"/>
    <x v="1"/>
    <x v="88"/>
    <x v="789"/>
    <x v="1"/>
    <x v="1"/>
    <n v="1577772000"/>
    <n v="1579672800"/>
    <x v="0"/>
    <x v="1"/>
    <x v="14"/>
    <x v="7"/>
    <x v="14"/>
  </r>
  <r>
    <n v="802"/>
    <x v="784"/>
    <x v="801"/>
    <n v="6200"/>
    <n v="12216"/>
    <n v="1.9703225806451612"/>
    <x v="1"/>
    <x v="23"/>
    <x v="790"/>
    <x v="1"/>
    <x v="1"/>
    <n v="1562216400"/>
    <n v="1562389200"/>
    <x v="0"/>
    <x v="0"/>
    <x v="14"/>
    <x v="7"/>
    <x v="14"/>
  </r>
  <r>
    <n v="803"/>
    <x v="785"/>
    <x v="802"/>
    <n v="6100"/>
    <n v="6527"/>
    <n v="1.07"/>
    <x v="1"/>
    <x v="517"/>
    <x v="791"/>
    <x v="1"/>
    <x v="1"/>
    <n v="1548568800"/>
    <n v="1551506400"/>
    <x v="0"/>
    <x v="0"/>
    <x v="3"/>
    <x v="3"/>
    <x v="3"/>
  </r>
  <r>
    <n v="804"/>
    <x v="786"/>
    <x v="803"/>
    <n v="2600"/>
    <n v="6987"/>
    <n v="2.6873076923076922"/>
    <x v="1"/>
    <x v="205"/>
    <x v="792"/>
    <x v="1"/>
    <x v="1"/>
    <n v="1514872800"/>
    <n v="1516600800"/>
    <x v="0"/>
    <x v="0"/>
    <x v="1"/>
    <x v="1"/>
    <x v="1"/>
  </r>
  <r>
    <n v="805"/>
    <x v="787"/>
    <x v="804"/>
    <n v="9700"/>
    <n v="4932"/>
    <n v="0.50845360824742269"/>
    <x v="0"/>
    <x v="109"/>
    <x v="793"/>
    <x v="2"/>
    <x v="2"/>
    <n v="1416031200"/>
    <n v="1420437600"/>
    <x v="0"/>
    <x v="0"/>
    <x v="4"/>
    <x v="4"/>
    <x v="4"/>
  </r>
  <r>
    <n v="806"/>
    <x v="788"/>
    <x v="805"/>
    <n v="700"/>
    <n v="8262"/>
    <n v="11.802857142857142"/>
    <x v="1"/>
    <x v="70"/>
    <x v="794"/>
    <x v="1"/>
    <x v="1"/>
    <n v="1330927200"/>
    <n v="1332997200"/>
    <x v="0"/>
    <x v="1"/>
    <x v="6"/>
    <x v="4"/>
    <x v="6"/>
  </r>
  <r>
    <n v="807"/>
    <x v="789"/>
    <x v="806"/>
    <n v="700"/>
    <n v="1848"/>
    <n v="2.64"/>
    <x v="1"/>
    <x v="177"/>
    <x v="795"/>
    <x v="1"/>
    <x v="1"/>
    <n v="1571115600"/>
    <n v="1574920800"/>
    <x v="0"/>
    <x v="1"/>
    <x v="3"/>
    <x v="3"/>
    <x v="3"/>
  </r>
  <r>
    <n v="808"/>
    <x v="790"/>
    <x v="807"/>
    <n v="5200"/>
    <n v="1583"/>
    <n v="0.30442307692307691"/>
    <x v="0"/>
    <x v="161"/>
    <x v="796"/>
    <x v="1"/>
    <x v="1"/>
    <n v="1463461200"/>
    <n v="1464930000"/>
    <x v="0"/>
    <x v="0"/>
    <x v="0"/>
    <x v="0"/>
    <x v="0"/>
  </r>
  <r>
    <n v="809"/>
    <x v="764"/>
    <x v="808"/>
    <n v="140800"/>
    <n v="88536"/>
    <n v="0.62880681818181816"/>
    <x v="0"/>
    <x v="518"/>
    <x v="797"/>
    <x v="5"/>
    <x v="5"/>
    <n v="1344920400"/>
    <n v="1345006800"/>
    <x v="0"/>
    <x v="0"/>
    <x v="4"/>
    <x v="4"/>
    <x v="4"/>
  </r>
  <r>
    <n v="810"/>
    <x v="791"/>
    <x v="809"/>
    <n v="6400"/>
    <n v="12360"/>
    <n v="1.9312499999999999"/>
    <x v="1"/>
    <x v="394"/>
    <x v="798"/>
    <x v="1"/>
    <x v="1"/>
    <n v="1511848800"/>
    <n v="1512712800"/>
    <x v="0"/>
    <x v="1"/>
    <x v="3"/>
    <x v="3"/>
    <x v="3"/>
  </r>
  <r>
    <n v="811"/>
    <x v="792"/>
    <x v="810"/>
    <n v="92500"/>
    <n v="71320"/>
    <n v="0.77102702702702708"/>
    <x v="0"/>
    <x v="89"/>
    <x v="799"/>
    <x v="1"/>
    <x v="1"/>
    <n v="1452319200"/>
    <n v="1452492000"/>
    <x v="0"/>
    <x v="1"/>
    <x v="11"/>
    <x v="6"/>
    <x v="11"/>
  </r>
  <r>
    <n v="812"/>
    <x v="793"/>
    <x v="811"/>
    <n v="59700"/>
    <n v="134640"/>
    <n v="2.2552763819095478"/>
    <x v="1"/>
    <x v="519"/>
    <x v="800"/>
    <x v="0"/>
    <x v="0"/>
    <n v="1523854800"/>
    <n v="1524286800"/>
    <x v="0"/>
    <x v="0"/>
    <x v="9"/>
    <x v="5"/>
    <x v="9"/>
  </r>
  <r>
    <n v="813"/>
    <x v="794"/>
    <x v="812"/>
    <n v="3200"/>
    <n v="7661"/>
    <n v="2.3940625"/>
    <x v="1"/>
    <x v="520"/>
    <x v="801"/>
    <x v="1"/>
    <x v="1"/>
    <n v="1346043600"/>
    <n v="1346907600"/>
    <x v="0"/>
    <x v="0"/>
    <x v="11"/>
    <x v="6"/>
    <x v="11"/>
  </r>
  <r>
    <n v="814"/>
    <x v="795"/>
    <x v="813"/>
    <n v="3200"/>
    <n v="2950"/>
    <n v="0.921875"/>
    <x v="0"/>
    <x v="521"/>
    <x v="802"/>
    <x v="3"/>
    <x v="3"/>
    <n v="1464325200"/>
    <n v="1464498000"/>
    <x v="0"/>
    <x v="1"/>
    <x v="1"/>
    <x v="1"/>
    <x v="1"/>
  </r>
  <r>
    <n v="815"/>
    <x v="796"/>
    <x v="814"/>
    <n v="9000"/>
    <n v="11721"/>
    <n v="1.3023333333333333"/>
    <x v="1"/>
    <x v="236"/>
    <x v="803"/>
    <x v="0"/>
    <x v="0"/>
    <n v="1511935200"/>
    <n v="1514181600"/>
    <x v="0"/>
    <x v="0"/>
    <x v="1"/>
    <x v="1"/>
    <x v="1"/>
  </r>
  <r>
    <n v="816"/>
    <x v="797"/>
    <x v="815"/>
    <n v="2300"/>
    <n v="14150"/>
    <n v="6.1521739130434785"/>
    <x v="1"/>
    <x v="221"/>
    <x v="804"/>
    <x v="1"/>
    <x v="1"/>
    <n v="1392012000"/>
    <n v="1392184800"/>
    <x v="1"/>
    <x v="1"/>
    <x v="3"/>
    <x v="3"/>
    <x v="3"/>
  </r>
  <r>
    <n v="817"/>
    <x v="798"/>
    <x v="816"/>
    <n v="51300"/>
    <n v="189192"/>
    <n v="3.687953216374269"/>
    <x v="1"/>
    <x v="522"/>
    <x v="805"/>
    <x v="6"/>
    <x v="6"/>
    <n v="1556946000"/>
    <n v="1559365200"/>
    <x v="0"/>
    <x v="1"/>
    <x v="9"/>
    <x v="5"/>
    <x v="9"/>
  </r>
  <r>
    <n v="818"/>
    <x v="311"/>
    <x v="817"/>
    <n v="700"/>
    <n v="7664"/>
    <n v="10.948571428571428"/>
    <x v="1"/>
    <x v="464"/>
    <x v="806"/>
    <x v="1"/>
    <x v="1"/>
    <n v="1548050400"/>
    <n v="1549173600"/>
    <x v="0"/>
    <x v="1"/>
    <x v="3"/>
    <x v="3"/>
    <x v="3"/>
  </r>
  <r>
    <n v="819"/>
    <x v="799"/>
    <x v="818"/>
    <n v="8900"/>
    <n v="4509"/>
    <n v="0.50662921348314605"/>
    <x v="0"/>
    <x v="523"/>
    <x v="807"/>
    <x v="1"/>
    <x v="1"/>
    <n v="1353736800"/>
    <n v="1355032800"/>
    <x v="1"/>
    <x v="0"/>
    <x v="11"/>
    <x v="6"/>
    <x v="11"/>
  </r>
  <r>
    <n v="820"/>
    <x v="800"/>
    <x v="819"/>
    <n v="1500"/>
    <n v="12009"/>
    <n v="8.0060000000000002"/>
    <x v="1"/>
    <x v="524"/>
    <x v="808"/>
    <x v="4"/>
    <x v="4"/>
    <n v="1532840400"/>
    <n v="1533963600"/>
    <x v="0"/>
    <x v="1"/>
    <x v="1"/>
    <x v="1"/>
    <x v="1"/>
  </r>
  <r>
    <n v="821"/>
    <x v="801"/>
    <x v="820"/>
    <n v="4900"/>
    <n v="14273"/>
    <n v="2.9128571428571428"/>
    <x v="1"/>
    <x v="155"/>
    <x v="809"/>
    <x v="1"/>
    <x v="1"/>
    <n v="1488261600"/>
    <n v="1489381200"/>
    <x v="0"/>
    <x v="0"/>
    <x v="4"/>
    <x v="4"/>
    <x v="4"/>
  </r>
  <r>
    <n v="822"/>
    <x v="802"/>
    <x v="821"/>
    <n v="54000"/>
    <n v="188982"/>
    <n v="3.4996666666666667"/>
    <x v="1"/>
    <x v="525"/>
    <x v="810"/>
    <x v="1"/>
    <x v="1"/>
    <n v="1393567200"/>
    <n v="1395032400"/>
    <x v="0"/>
    <x v="0"/>
    <x v="1"/>
    <x v="1"/>
    <x v="1"/>
  </r>
  <r>
    <n v="823"/>
    <x v="803"/>
    <x v="822"/>
    <n v="4100"/>
    <n v="14640"/>
    <n v="3.5707317073170732"/>
    <x v="1"/>
    <x v="526"/>
    <x v="811"/>
    <x v="1"/>
    <x v="1"/>
    <n v="1410325200"/>
    <n v="1412485200"/>
    <x v="1"/>
    <x v="1"/>
    <x v="1"/>
    <x v="1"/>
    <x v="1"/>
  </r>
  <r>
    <n v="824"/>
    <x v="804"/>
    <x v="823"/>
    <n v="85000"/>
    <n v="107516"/>
    <n v="1.2648941176470587"/>
    <x v="1"/>
    <x v="527"/>
    <x v="812"/>
    <x v="1"/>
    <x v="1"/>
    <n v="1276923600"/>
    <n v="1279688400"/>
    <x v="0"/>
    <x v="1"/>
    <x v="9"/>
    <x v="5"/>
    <x v="9"/>
  </r>
  <r>
    <n v="825"/>
    <x v="805"/>
    <x v="824"/>
    <n v="3600"/>
    <n v="13950"/>
    <n v="3.875"/>
    <x v="1"/>
    <x v="144"/>
    <x v="813"/>
    <x v="4"/>
    <x v="4"/>
    <n v="1500958800"/>
    <n v="1501995600"/>
    <x v="0"/>
    <x v="0"/>
    <x v="12"/>
    <x v="4"/>
    <x v="12"/>
  </r>
  <r>
    <n v="826"/>
    <x v="806"/>
    <x v="825"/>
    <n v="2800"/>
    <n v="12797"/>
    <n v="4.5703571428571426"/>
    <x v="1"/>
    <x v="346"/>
    <x v="814"/>
    <x v="1"/>
    <x v="1"/>
    <n v="1292220000"/>
    <n v="1294639200"/>
    <x v="0"/>
    <x v="1"/>
    <x v="3"/>
    <x v="3"/>
    <x v="3"/>
  </r>
  <r>
    <n v="827"/>
    <x v="807"/>
    <x v="826"/>
    <n v="2300"/>
    <n v="6134"/>
    <n v="2.6669565217391304"/>
    <x v="1"/>
    <x v="172"/>
    <x v="815"/>
    <x v="2"/>
    <x v="2"/>
    <n v="1304398800"/>
    <n v="1305435600"/>
    <x v="0"/>
    <x v="1"/>
    <x v="6"/>
    <x v="4"/>
    <x v="6"/>
  </r>
  <r>
    <n v="828"/>
    <x v="808"/>
    <x v="827"/>
    <n v="7100"/>
    <n v="4899"/>
    <n v="0.69"/>
    <x v="0"/>
    <x v="131"/>
    <x v="816"/>
    <x v="1"/>
    <x v="1"/>
    <n v="1535432400"/>
    <n v="1537592400"/>
    <x v="0"/>
    <x v="0"/>
    <x v="3"/>
    <x v="3"/>
    <x v="3"/>
  </r>
  <r>
    <n v="829"/>
    <x v="809"/>
    <x v="828"/>
    <n v="9600"/>
    <n v="4929"/>
    <n v="0.51343749999999999"/>
    <x v="0"/>
    <x v="110"/>
    <x v="817"/>
    <x v="1"/>
    <x v="1"/>
    <n v="1433826000"/>
    <n v="1435122000"/>
    <x v="0"/>
    <x v="0"/>
    <x v="3"/>
    <x v="3"/>
    <x v="3"/>
  </r>
  <r>
    <n v="830"/>
    <x v="810"/>
    <x v="829"/>
    <n v="121600"/>
    <n v="1424"/>
    <n v="1.1710526315789473E-2"/>
    <x v="0"/>
    <x v="528"/>
    <x v="818"/>
    <x v="1"/>
    <x v="1"/>
    <n v="1514959200"/>
    <n v="1520056800"/>
    <x v="0"/>
    <x v="0"/>
    <x v="3"/>
    <x v="3"/>
    <x v="3"/>
  </r>
  <r>
    <n v="831"/>
    <x v="811"/>
    <x v="830"/>
    <n v="97100"/>
    <n v="105817"/>
    <n v="1.089773429454171"/>
    <x v="1"/>
    <x v="529"/>
    <x v="819"/>
    <x v="1"/>
    <x v="1"/>
    <n v="1332738000"/>
    <n v="1335675600"/>
    <x v="0"/>
    <x v="0"/>
    <x v="14"/>
    <x v="7"/>
    <x v="14"/>
  </r>
  <r>
    <n v="832"/>
    <x v="812"/>
    <x v="831"/>
    <n v="43200"/>
    <n v="136156"/>
    <n v="3.1517592592592591"/>
    <x v="1"/>
    <x v="265"/>
    <x v="820"/>
    <x v="3"/>
    <x v="3"/>
    <n v="1445490000"/>
    <n v="1448431200"/>
    <x v="1"/>
    <x v="0"/>
    <x v="18"/>
    <x v="5"/>
    <x v="18"/>
  </r>
  <r>
    <n v="833"/>
    <x v="813"/>
    <x v="832"/>
    <n v="6800"/>
    <n v="10723"/>
    <n v="1.5769117647058823"/>
    <x v="1"/>
    <x v="34"/>
    <x v="821"/>
    <x v="3"/>
    <x v="3"/>
    <n v="1297663200"/>
    <n v="1298613600"/>
    <x v="0"/>
    <x v="0"/>
    <x v="18"/>
    <x v="5"/>
    <x v="18"/>
  </r>
  <r>
    <n v="834"/>
    <x v="814"/>
    <x v="833"/>
    <n v="7300"/>
    <n v="11228"/>
    <n v="1.5380821917808218"/>
    <x v="1"/>
    <x v="530"/>
    <x v="822"/>
    <x v="1"/>
    <x v="1"/>
    <n v="1371963600"/>
    <n v="1372482000"/>
    <x v="0"/>
    <x v="0"/>
    <x v="3"/>
    <x v="3"/>
    <x v="3"/>
  </r>
  <r>
    <n v="835"/>
    <x v="815"/>
    <x v="834"/>
    <n v="86200"/>
    <n v="77355"/>
    <n v="0.89738979118329465"/>
    <x v="0"/>
    <x v="531"/>
    <x v="823"/>
    <x v="1"/>
    <x v="1"/>
    <n v="1425103200"/>
    <n v="1425621600"/>
    <x v="0"/>
    <x v="0"/>
    <x v="2"/>
    <x v="2"/>
    <x v="2"/>
  </r>
  <r>
    <n v="836"/>
    <x v="816"/>
    <x v="835"/>
    <n v="8100"/>
    <n v="6086"/>
    <n v="0.75135802469135804"/>
    <x v="0"/>
    <x v="115"/>
    <x v="824"/>
    <x v="1"/>
    <x v="1"/>
    <n v="1265349600"/>
    <n v="1266300000"/>
    <x v="0"/>
    <x v="0"/>
    <x v="7"/>
    <x v="1"/>
    <x v="7"/>
  </r>
  <r>
    <n v="837"/>
    <x v="817"/>
    <x v="836"/>
    <n v="17700"/>
    <n v="150960"/>
    <n v="8.5288135593220336"/>
    <x v="1"/>
    <x v="532"/>
    <x v="825"/>
    <x v="1"/>
    <x v="1"/>
    <n v="1301202000"/>
    <n v="1305867600"/>
    <x v="0"/>
    <x v="0"/>
    <x v="17"/>
    <x v="1"/>
    <x v="17"/>
  </r>
  <r>
    <n v="838"/>
    <x v="818"/>
    <x v="837"/>
    <n v="6400"/>
    <n v="8890"/>
    <n v="1.3890625000000001"/>
    <x v="1"/>
    <x v="210"/>
    <x v="826"/>
    <x v="1"/>
    <x v="1"/>
    <n v="1538024400"/>
    <n v="1538802000"/>
    <x v="0"/>
    <x v="0"/>
    <x v="3"/>
    <x v="3"/>
    <x v="3"/>
  </r>
  <r>
    <n v="839"/>
    <x v="819"/>
    <x v="838"/>
    <n v="7700"/>
    <n v="14644"/>
    <n v="1.9018181818181819"/>
    <x v="1"/>
    <x v="144"/>
    <x v="827"/>
    <x v="1"/>
    <x v="1"/>
    <n v="1395032400"/>
    <n v="1398920400"/>
    <x v="0"/>
    <x v="1"/>
    <x v="4"/>
    <x v="4"/>
    <x v="4"/>
  </r>
  <r>
    <n v="840"/>
    <x v="820"/>
    <x v="839"/>
    <n v="116300"/>
    <n v="116583"/>
    <n v="1.0024333619948409"/>
    <x v="1"/>
    <x v="533"/>
    <x v="828"/>
    <x v="1"/>
    <x v="1"/>
    <n v="1405486800"/>
    <n v="1405659600"/>
    <x v="0"/>
    <x v="1"/>
    <x v="3"/>
    <x v="3"/>
    <x v="3"/>
  </r>
  <r>
    <n v="841"/>
    <x v="821"/>
    <x v="840"/>
    <n v="9100"/>
    <n v="12991"/>
    <n v="1.4275824175824177"/>
    <x v="1"/>
    <x v="287"/>
    <x v="829"/>
    <x v="1"/>
    <x v="1"/>
    <n v="1455861600"/>
    <n v="1457244000"/>
    <x v="0"/>
    <x v="0"/>
    <x v="2"/>
    <x v="2"/>
    <x v="2"/>
  </r>
  <r>
    <n v="842"/>
    <x v="822"/>
    <x v="841"/>
    <n v="1500"/>
    <n v="8447"/>
    <n v="5.6313333333333331"/>
    <x v="1"/>
    <x v="227"/>
    <x v="830"/>
    <x v="6"/>
    <x v="6"/>
    <n v="1529038800"/>
    <n v="1529298000"/>
    <x v="0"/>
    <x v="0"/>
    <x v="8"/>
    <x v="2"/>
    <x v="8"/>
  </r>
  <r>
    <n v="843"/>
    <x v="823"/>
    <x v="842"/>
    <n v="8800"/>
    <n v="2703"/>
    <n v="0.30715909090909088"/>
    <x v="0"/>
    <x v="254"/>
    <x v="831"/>
    <x v="1"/>
    <x v="1"/>
    <n v="1535259600"/>
    <n v="1535778000"/>
    <x v="0"/>
    <x v="0"/>
    <x v="14"/>
    <x v="7"/>
    <x v="14"/>
  </r>
  <r>
    <n v="844"/>
    <x v="824"/>
    <x v="843"/>
    <n v="8800"/>
    <n v="8747"/>
    <n v="0.99397727272727276"/>
    <x v="3"/>
    <x v="115"/>
    <x v="832"/>
    <x v="1"/>
    <x v="1"/>
    <n v="1327212000"/>
    <n v="1327471200"/>
    <x v="0"/>
    <x v="0"/>
    <x v="4"/>
    <x v="4"/>
    <x v="4"/>
  </r>
  <r>
    <n v="845"/>
    <x v="825"/>
    <x v="844"/>
    <n v="69900"/>
    <n v="138087"/>
    <n v="1.9754935622317598"/>
    <x v="1"/>
    <x v="534"/>
    <x v="833"/>
    <x v="4"/>
    <x v="4"/>
    <n v="1526360400"/>
    <n v="1529557200"/>
    <x v="0"/>
    <x v="0"/>
    <x v="2"/>
    <x v="2"/>
    <x v="2"/>
  </r>
  <r>
    <n v="846"/>
    <x v="826"/>
    <x v="845"/>
    <n v="1000"/>
    <n v="5085"/>
    <n v="5.085"/>
    <x v="1"/>
    <x v="44"/>
    <x v="834"/>
    <x v="1"/>
    <x v="1"/>
    <n v="1532149200"/>
    <n v="1535259600"/>
    <x v="1"/>
    <x v="1"/>
    <x v="2"/>
    <x v="2"/>
    <x v="2"/>
  </r>
  <r>
    <n v="847"/>
    <x v="827"/>
    <x v="846"/>
    <n v="4700"/>
    <n v="11174"/>
    <n v="2.3774468085106384"/>
    <x v="1"/>
    <x v="460"/>
    <x v="835"/>
    <x v="1"/>
    <x v="1"/>
    <n v="1515304800"/>
    <n v="1515564000"/>
    <x v="0"/>
    <x v="0"/>
    <x v="0"/>
    <x v="0"/>
    <x v="0"/>
  </r>
  <r>
    <n v="848"/>
    <x v="828"/>
    <x v="847"/>
    <n v="3200"/>
    <n v="10831"/>
    <n v="3.3846875000000001"/>
    <x v="1"/>
    <x v="535"/>
    <x v="836"/>
    <x v="1"/>
    <x v="1"/>
    <n v="1276318800"/>
    <n v="1277096400"/>
    <x v="0"/>
    <x v="0"/>
    <x v="6"/>
    <x v="4"/>
    <x v="6"/>
  </r>
  <r>
    <n v="849"/>
    <x v="829"/>
    <x v="848"/>
    <n v="6700"/>
    <n v="8917"/>
    <n v="1.3308955223880596"/>
    <x v="1"/>
    <x v="253"/>
    <x v="837"/>
    <x v="1"/>
    <x v="1"/>
    <n v="1328767200"/>
    <n v="1329026400"/>
    <x v="0"/>
    <x v="1"/>
    <x v="7"/>
    <x v="1"/>
    <x v="7"/>
  </r>
  <r>
    <n v="850"/>
    <x v="830"/>
    <x v="849"/>
    <n v="100"/>
    <n v="1"/>
    <n v="0.01"/>
    <x v="0"/>
    <x v="49"/>
    <x v="100"/>
    <x v="1"/>
    <x v="1"/>
    <n v="1321682400"/>
    <n v="1322978400"/>
    <x v="1"/>
    <x v="0"/>
    <x v="1"/>
    <x v="1"/>
    <x v="1"/>
  </r>
  <r>
    <n v="851"/>
    <x v="831"/>
    <x v="850"/>
    <n v="6000"/>
    <n v="12468"/>
    <n v="2.0779999999999998"/>
    <x v="1"/>
    <x v="415"/>
    <x v="838"/>
    <x v="1"/>
    <x v="1"/>
    <n v="1335934800"/>
    <n v="1338786000"/>
    <x v="0"/>
    <x v="0"/>
    <x v="5"/>
    <x v="1"/>
    <x v="5"/>
  </r>
  <r>
    <n v="852"/>
    <x v="832"/>
    <x v="851"/>
    <n v="4900"/>
    <n v="2505"/>
    <n v="0.51122448979591839"/>
    <x v="0"/>
    <x v="249"/>
    <x v="839"/>
    <x v="1"/>
    <x v="1"/>
    <n v="1310792400"/>
    <n v="1311656400"/>
    <x v="0"/>
    <x v="1"/>
    <x v="11"/>
    <x v="6"/>
    <x v="11"/>
  </r>
  <r>
    <n v="853"/>
    <x v="833"/>
    <x v="852"/>
    <n v="17100"/>
    <n v="111502"/>
    <n v="6.5205847953216374"/>
    <x v="1"/>
    <x v="50"/>
    <x v="840"/>
    <x v="0"/>
    <x v="0"/>
    <n v="1308546000"/>
    <n v="1308978000"/>
    <x v="0"/>
    <x v="1"/>
    <x v="7"/>
    <x v="1"/>
    <x v="7"/>
  </r>
  <r>
    <n v="854"/>
    <x v="834"/>
    <x v="853"/>
    <n v="171000"/>
    <n v="194309"/>
    <n v="1.1363099415204678"/>
    <x v="1"/>
    <x v="536"/>
    <x v="841"/>
    <x v="0"/>
    <x v="0"/>
    <n v="1574056800"/>
    <n v="1576389600"/>
    <x v="0"/>
    <x v="0"/>
    <x v="13"/>
    <x v="5"/>
    <x v="13"/>
  </r>
  <r>
    <n v="855"/>
    <x v="835"/>
    <x v="854"/>
    <n v="23400"/>
    <n v="23956"/>
    <n v="1.0237606837606839"/>
    <x v="1"/>
    <x v="15"/>
    <x v="842"/>
    <x v="2"/>
    <x v="2"/>
    <n v="1308373200"/>
    <n v="1311051600"/>
    <x v="0"/>
    <x v="0"/>
    <x v="3"/>
    <x v="3"/>
    <x v="3"/>
  </r>
  <r>
    <n v="856"/>
    <x v="764"/>
    <x v="855"/>
    <n v="2400"/>
    <n v="8558"/>
    <n v="3.5658333333333334"/>
    <x v="1"/>
    <x v="1"/>
    <x v="843"/>
    <x v="1"/>
    <x v="1"/>
    <n v="1335243600"/>
    <n v="1336712400"/>
    <x v="0"/>
    <x v="0"/>
    <x v="0"/>
    <x v="0"/>
    <x v="0"/>
  </r>
  <r>
    <n v="857"/>
    <x v="836"/>
    <x v="856"/>
    <n v="5300"/>
    <n v="7413"/>
    <n v="1.3986792452830188"/>
    <x v="1"/>
    <x v="537"/>
    <x v="844"/>
    <x v="5"/>
    <x v="5"/>
    <n v="1328421600"/>
    <n v="1330408800"/>
    <x v="1"/>
    <x v="0"/>
    <x v="12"/>
    <x v="4"/>
    <x v="12"/>
  </r>
  <r>
    <n v="858"/>
    <x v="837"/>
    <x v="857"/>
    <n v="4000"/>
    <n v="2778"/>
    <n v="0.69450000000000001"/>
    <x v="0"/>
    <x v="164"/>
    <x v="845"/>
    <x v="1"/>
    <x v="1"/>
    <n v="1524286800"/>
    <n v="1524891600"/>
    <x v="1"/>
    <x v="0"/>
    <x v="0"/>
    <x v="0"/>
    <x v="0"/>
  </r>
  <r>
    <n v="859"/>
    <x v="838"/>
    <x v="858"/>
    <n v="7300"/>
    <n v="2594"/>
    <n v="0.35534246575342465"/>
    <x v="0"/>
    <x v="377"/>
    <x v="846"/>
    <x v="1"/>
    <x v="1"/>
    <n v="1362117600"/>
    <n v="1363669200"/>
    <x v="0"/>
    <x v="1"/>
    <x v="3"/>
    <x v="3"/>
    <x v="3"/>
  </r>
  <r>
    <n v="860"/>
    <x v="839"/>
    <x v="859"/>
    <n v="2000"/>
    <n v="5033"/>
    <n v="2.5165000000000002"/>
    <x v="1"/>
    <x v="167"/>
    <x v="847"/>
    <x v="1"/>
    <x v="1"/>
    <n v="1550556000"/>
    <n v="1551420000"/>
    <x v="0"/>
    <x v="1"/>
    <x v="8"/>
    <x v="2"/>
    <x v="8"/>
  </r>
  <r>
    <n v="861"/>
    <x v="840"/>
    <x v="860"/>
    <n v="8800"/>
    <n v="9317"/>
    <n v="1.0587500000000001"/>
    <x v="1"/>
    <x v="25"/>
    <x v="848"/>
    <x v="1"/>
    <x v="1"/>
    <n v="1269147600"/>
    <n v="1269838800"/>
    <x v="0"/>
    <x v="0"/>
    <x v="3"/>
    <x v="3"/>
    <x v="3"/>
  </r>
  <r>
    <n v="862"/>
    <x v="841"/>
    <x v="861"/>
    <n v="3500"/>
    <n v="6560"/>
    <n v="1.8742857142857143"/>
    <x v="1"/>
    <x v="72"/>
    <x v="849"/>
    <x v="1"/>
    <x v="1"/>
    <n v="1312174800"/>
    <n v="1312520400"/>
    <x v="0"/>
    <x v="0"/>
    <x v="3"/>
    <x v="3"/>
    <x v="3"/>
  </r>
  <r>
    <n v="863"/>
    <x v="842"/>
    <x v="862"/>
    <n v="1400"/>
    <n v="5415"/>
    <n v="3.8678571428571429"/>
    <x v="1"/>
    <x v="538"/>
    <x v="850"/>
    <x v="1"/>
    <x v="1"/>
    <n v="1434517200"/>
    <n v="1436504400"/>
    <x v="0"/>
    <x v="1"/>
    <x v="19"/>
    <x v="4"/>
    <x v="19"/>
  </r>
  <r>
    <n v="864"/>
    <x v="843"/>
    <x v="863"/>
    <n v="4200"/>
    <n v="14577"/>
    <n v="3.4707142857142856"/>
    <x v="1"/>
    <x v="503"/>
    <x v="851"/>
    <x v="1"/>
    <x v="1"/>
    <n v="1471582800"/>
    <n v="1472014800"/>
    <x v="0"/>
    <x v="0"/>
    <x v="12"/>
    <x v="4"/>
    <x v="12"/>
  </r>
  <r>
    <n v="865"/>
    <x v="844"/>
    <x v="864"/>
    <n v="81000"/>
    <n v="150515"/>
    <n v="1.8582098765432098"/>
    <x v="1"/>
    <x v="539"/>
    <x v="852"/>
    <x v="1"/>
    <x v="1"/>
    <n v="1410757200"/>
    <n v="1411534800"/>
    <x v="0"/>
    <x v="0"/>
    <x v="3"/>
    <x v="3"/>
    <x v="3"/>
  </r>
  <r>
    <n v="866"/>
    <x v="845"/>
    <x v="865"/>
    <n v="182800"/>
    <n v="79045"/>
    <n v="0.43241247264770238"/>
    <x v="3"/>
    <x v="540"/>
    <x v="853"/>
    <x v="1"/>
    <x v="1"/>
    <n v="1304830800"/>
    <n v="1304917200"/>
    <x v="0"/>
    <x v="0"/>
    <x v="14"/>
    <x v="7"/>
    <x v="14"/>
  </r>
  <r>
    <n v="867"/>
    <x v="846"/>
    <x v="866"/>
    <n v="4800"/>
    <n v="7797"/>
    <n v="1.6243749999999999"/>
    <x v="1"/>
    <x v="402"/>
    <x v="854"/>
    <x v="1"/>
    <x v="1"/>
    <n v="1539061200"/>
    <n v="1539579600"/>
    <x v="0"/>
    <x v="0"/>
    <x v="0"/>
    <x v="0"/>
    <x v="0"/>
  </r>
  <r>
    <n v="868"/>
    <x v="847"/>
    <x v="867"/>
    <n v="7000"/>
    <n v="12939"/>
    <n v="1.8484285714285715"/>
    <x v="1"/>
    <x v="105"/>
    <x v="855"/>
    <x v="1"/>
    <x v="1"/>
    <n v="1381554000"/>
    <n v="1382504400"/>
    <x v="0"/>
    <x v="0"/>
    <x v="3"/>
    <x v="3"/>
    <x v="3"/>
  </r>
  <r>
    <n v="869"/>
    <x v="848"/>
    <x v="868"/>
    <n v="161900"/>
    <n v="38376"/>
    <n v="0.23703520691785052"/>
    <x v="0"/>
    <x v="541"/>
    <x v="856"/>
    <x v="1"/>
    <x v="1"/>
    <n v="1277096400"/>
    <n v="1278306000"/>
    <x v="0"/>
    <x v="0"/>
    <x v="6"/>
    <x v="4"/>
    <x v="6"/>
  </r>
  <r>
    <n v="870"/>
    <x v="849"/>
    <x v="869"/>
    <n v="7700"/>
    <n v="6920"/>
    <n v="0.89870129870129867"/>
    <x v="0"/>
    <x v="246"/>
    <x v="857"/>
    <x v="1"/>
    <x v="1"/>
    <n v="1440392400"/>
    <n v="1442552400"/>
    <x v="0"/>
    <x v="0"/>
    <x v="3"/>
    <x v="3"/>
    <x v="3"/>
  </r>
  <r>
    <n v="871"/>
    <x v="850"/>
    <x v="870"/>
    <n v="71500"/>
    <n v="194912"/>
    <n v="2.7260419580419581"/>
    <x v="1"/>
    <x v="542"/>
    <x v="858"/>
    <x v="1"/>
    <x v="1"/>
    <n v="1509512400"/>
    <n v="1511071200"/>
    <x v="0"/>
    <x v="1"/>
    <x v="3"/>
    <x v="3"/>
    <x v="3"/>
  </r>
  <r>
    <n v="872"/>
    <x v="851"/>
    <x v="871"/>
    <n v="4700"/>
    <n v="7992"/>
    <n v="1.7004255319148935"/>
    <x v="1"/>
    <x v="543"/>
    <x v="859"/>
    <x v="2"/>
    <x v="2"/>
    <n v="1535950800"/>
    <n v="1536382800"/>
    <x v="0"/>
    <x v="0"/>
    <x v="22"/>
    <x v="4"/>
    <x v="22"/>
  </r>
  <r>
    <n v="873"/>
    <x v="852"/>
    <x v="872"/>
    <n v="42100"/>
    <n v="79268"/>
    <n v="1.8828503562945369"/>
    <x v="1"/>
    <x v="544"/>
    <x v="860"/>
    <x v="1"/>
    <x v="1"/>
    <n v="1389160800"/>
    <n v="1389592800"/>
    <x v="0"/>
    <x v="0"/>
    <x v="14"/>
    <x v="7"/>
    <x v="14"/>
  </r>
  <r>
    <n v="874"/>
    <x v="853"/>
    <x v="873"/>
    <n v="40200"/>
    <n v="139468"/>
    <n v="3.4693532338308457"/>
    <x v="1"/>
    <x v="545"/>
    <x v="861"/>
    <x v="1"/>
    <x v="1"/>
    <n v="1271998800"/>
    <n v="1275282000"/>
    <x v="0"/>
    <x v="1"/>
    <x v="14"/>
    <x v="7"/>
    <x v="14"/>
  </r>
  <r>
    <n v="875"/>
    <x v="854"/>
    <x v="874"/>
    <n v="7900"/>
    <n v="5465"/>
    <n v="0.6917721518987342"/>
    <x v="0"/>
    <x v="109"/>
    <x v="862"/>
    <x v="1"/>
    <x v="1"/>
    <n v="1294898400"/>
    <n v="1294984800"/>
    <x v="0"/>
    <x v="0"/>
    <x v="1"/>
    <x v="1"/>
    <x v="1"/>
  </r>
  <r>
    <n v="876"/>
    <x v="855"/>
    <x v="875"/>
    <n v="8300"/>
    <n v="2111"/>
    <n v="0.25433734939759034"/>
    <x v="0"/>
    <x v="176"/>
    <x v="863"/>
    <x v="0"/>
    <x v="0"/>
    <n v="1559970000"/>
    <n v="1562043600"/>
    <x v="0"/>
    <x v="0"/>
    <x v="14"/>
    <x v="7"/>
    <x v="14"/>
  </r>
  <r>
    <n v="877"/>
    <x v="856"/>
    <x v="876"/>
    <n v="163600"/>
    <n v="126628"/>
    <n v="0.77400977995110021"/>
    <x v="0"/>
    <x v="546"/>
    <x v="864"/>
    <x v="1"/>
    <x v="1"/>
    <n v="1469509200"/>
    <n v="1469595600"/>
    <x v="0"/>
    <x v="0"/>
    <x v="0"/>
    <x v="0"/>
    <x v="0"/>
  </r>
  <r>
    <n v="878"/>
    <x v="857"/>
    <x v="877"/>
    <n v="2700"/>
    <n v="1012"/>
    <n v="0.37481481481481482"/>
    <x v="0"/>
    <x v="65"/>
    <x v="865"/>
    <x v="6"/>
    <x v="6"/>
    <n v="1579068000"/>
    <n v="1581141600"/>
    <x v="0"/>
    <x v="0"/>
    <x v="16"/>
    <x v="1"/>
    <x v="16"/>
  </r>
  <r>
    <n v="879"/>
    <x v="858"/>
    <x v="878"/>
    <n v="1000"/>
    <n v="5438"/>
    <n v="5.4379999999999997"/>
    <x v="1"/>
    <x v="4"/>
    <x v="866"/>
    <x v="1"/>
    <x v="1"/>
    <n v="1487743200"/>
    <n v="1488520800"/>
    <x v="0"/>
    <x v="0"/>
    <x v="9"/>
    <x v="5"/>
    <x v="9"/>
  </r>
  <r>
    <n v="880"/>
    <x v="859"/>
    <x v="879"/>
    <n v="84500"/>
    <n v="193101"/>
    <n v="2.2852189349112426"/>
    <x v="1"/>
    <x v="547"/>
    <x v="867"/>
    <x v="1"/>
    <x v="1"/>
    <n v="1563685200"/>
    <n v="1563858000"/>
    <x v="0"/>
    <x v="0"/>
    <x v="5"/>
    <x v="1"/>
    <x v="5"/>
  </r>
  <r>
    <n v="881"/>
    <x v="860"/>
    <x v="880"/>
    <n v="81300"/>
    <n v="31665"/>
    <n v="0.38948339483394834"/>
    <x v="0"/>
    <x v="15"/>
    <x v="868"/>
    <x v="1"/>
    <x v="1"/>
    <n v="1436418000"/>
    <n v="1438923600"/>
    <x v="0"/>
    <x v="1"/>
    <x v="3"/>
    <x v="3"/>
    <x v="3"/>
  </r>
  <r>
    <n v="882"/>
    <x v="861"/>
    <x v="881"/>
    <n v="800"/>
    <n v="2960"/>
    <n v="3.7"/>
    <x v="1"/>
    <x v="175"/>
    <x v="869"/>
    <x v="1"/>
    <x v="1"/>
    <n v="1421820000"/>
    <n v="1422165600"/>
    <x v="0"/>
    <x v="0"/>
    <x v="3"/>
    <x v="3"/>
    <x v="3"/>
  </r>
  <r>
    <n v="883"/>
    <x v="862"/>
    <x v="882"/>
    <n v="3400"/>
    <n v="8089"/>
    <n v="2.3791176470588233"/>
    <x v="1"/>
    <x v="548"/>
    <x v="870"/>
    <x v="1"/>
    <x v="1"/>
    <n v="1274763600"/>
    <n v="1277874000"/>
    <x v="0"/>
    <x v="0"/>
    <x v="12"/>
    <x v="4"/>
    <x v="12"/>
  </r>
  <r>
    <n v="884"/>
    <x v="863"/>
    <x v="883"/>
    <n v="170800"/>
    <n v="109374"/>
    <n v="0.64036299765807958"/>
    <x v="0"/>
    <x v="549"/>
    <x v="871"/>
    <x v="1"/>
    <x v="1"/>
    <n v="1399179600"/>
    <n v="1399352400"/>
    <x v="0"/>
    <x v="1"/>
    <x v="3"/>
    <x v="3"/>
    <x v="3"/>
  </r>
  <r>
    <n v="885"/>
    <x v="864"/>
    <x v="884"/>
    <n v="1800"/>
    <n v="2129"/>
    <n v="1.1827777777777777"/>
    <x v="1"/>
    <x v="550"/>
    <x v="872"/>
    <x v="1"/>
    <x v="1"/>
    <n v="1275800400"/>
    <n v="1279083600"/>
    <x v="0"/>
    <x v="0"/>
    <x v="3"/>
    <x v="3"/>
    <x v="3"/>
  </r>
  <r>
    <n v="886"/>
    <x v="865"/>
    <x v="885"/>
    <n v="150600"/>
    <n v="127745"/>
    <n v="0.84824037184594958"/>
    <x v="0"/>
    <x v="551"/>
    <x v="873"/>
    <x v="1"/>
    <x v="1"/>
    <n v="1282798800"/>
    <n v="1284354000"/>
    <x v="0"/>
    <x v="0"/>
    <x v="7"/>
    <x v="1"/>
    <x v="7"/>
  </r>
  <r>
    <n v="887"/>
    <x v="866"/>
    <x v="886"/>
    <n v="7800"/>
    <n v="2289"/>
    <n v="0.29346153846153844"/>
    <x v="0"/>
    <x v="249"/>
    <x v="874"/>
    <x v="1"/>
    <x v="1"/>
    <n v="1437109200"/>
    <n v="1441170000"/>
    <x v="0"/>
    <x v="1"/>
    <x v="3"/>
    <x v="3"/>
    <x v="3"/>
  </r>
  <r>
    <n v="888"/>
    <x v="867"/>
    <x v="887"/>
    <n v="5800"/>
    <n v="12174"/>
    <n v="2.0989655172413793"/>
    <x v="1"/>
    <x v="552"/>
    <x v="875"/>
    <x v="1"/>
    <x v="1"/>
    <n v="1491886800"/>
    <n v="1493528400"/>
    <x v="0"/>
    <x v="0"/>
    <x v="3"/>
    <x v="3"/>
    <x v="3"/>
  </r>
  <r>
    <n v="889"/>
    <x v="868"/>
    <x v="888"/>
    <n v="5600"/>
    <n v="9508"/>
    <n v="1.697857142857143"/>
    <x v="1"/>
    <x v="393"/>
    <x v="876"/>
    <x v="1"/>
    <x v="1"/>
    <n v="1394600400"/>
    <n v="1395205200"/>
    <x v="0"/>
    <x v="1"/>
    <x v="5"/>
    <x v="1"/>
    <x v="5"/>
  </r>
  <r>
    <n v="890"/>
    <x v="869"/>
    <x v="889"/>
    <n v="134400"/>
    <n v="155849"/>
    <n v="1.1595907738095239"/>
    <x v="1"/>
    <x v="553"/>
    <x v="877"/>
    <x v="1"/>
    <x v="1"/>
    <n v="1561352400"/>
    <n v="1561438800"/>
    <x v="0"/>
    <x v="0"/>
    <x v="7"/>
    <x v="1"/>
    <x v="7"/>
  </r>
  <r>
    <n v="891"/>
    <x v="870"/>
    <x v="890"/>
    <n v="3000"/>
    <n v="7758"/>
    <n v="2.5859999999999999"/>
    <x v="1"/>
    <x v="34"/>
    <x v="878"/>
    <x v="0"/>
    <x v="0"/>
    <n v="1322892000"/>
    <n v="1326693600"/>
    <x v="0"/>
    <x v="0"/>
    <x v="4"/>
    <x v="4"/>
    <x v="4"/>
  </r>
  <r>
    <n v="892"/>
    <x v="871"/>
    <x v="891"/>
    <n v="6000"/>
    <n v="13835"/>
    <n v="2.3058333333333332"/>
    <x v="1"/>
    <x v="554"/>
    <x v="879"/>
    <x v="1"/>
    <x v="1"/>
    <n v="1274418000"/>
    <n v="1277960400"/>
    <x v="0"/>
    <x v="0"/>
    <x v="18"/>
    <x v="5"/>
    <x v="18"/>
  </r>
  <r>
    <n v="893"/>
    <x v="872"/>
    <x v="892"/>
    <n v="8400"/>
    <n v="10770"/>
    <n v="1.2821428571428573"/>
    <x v="1"/>
    <x v="134"/>
    <x v="880"/>
    <x v="6"/>
    <x v="6"/>
    <n v="1434344400"/>
    <n v="1434690000"/>
    <x v="0"/>
    <x v="1"/>
    <x v="4"/>
    <x v="4"/>
    <x v="4"/>
  </r>
  <r>
    <n v="894"/>
    <x v="873"/>
    <x v="893"/>
    <n v="1700"/>
    <n v="3208"/>
    <n v="1.8870588235294117"/>
    <x v="1"/>
    <x v="75"/>
    <x v="881"/>
    <x v="4"/>
    <x v="4"/>
    <n v="1373518800"/>
    <n v="1376110800"/>
    <x v="0"/>
    <x v="1"/>
    <x v="19"/>
    <x v="4"/>
    <x v="19"/>
  </r>
  <r>
    <n v="895"/>
    <x v="874"/>
    <x v="894"/>
    <n v="159800"/>
    <n v="11108"/>
    <n v="6.9511889862327911E-2"/>
    <x v="0"/>
    <x v="37"/>
    <x v="882"/>
    <x v="1"/>
    <x v="1"/>
    <n v="1517637600"/>
    <n v="1518415200"/>
    <x v="0"/>
    <x v="0"/>
    <x v="3"/>
    <x v="3"/>
    <x v="3"/>
  </r>
  <r>
    <n v="896"/>
    <x v="875"/>
    <x v="895"/>
    <n v="19800"/>
    <n v="153338"/>
    <n v="7.7443434343434348"/>
    <x v="1"/>
    <x v="555"/>
    <x v="883"/>
    <x v="2"/>
    <x v="2"/>
    <n v="1310619600"/>
    <n v="1310878800"/>
    <x v="0"/>
    <x v="1"/>
    <x v="0"/>
    <x v="0"/>
    <x v="0"/>
  </r>
  <r>
    <n v="897"/>
    <x v="876"/>
    <x v="896"/>
    <n v="8800"/>
    <n v="2437"/>
    <n v="0.27693181818181817"/>
    <x v="0"/>
    <x v="11"/>
    <x v="884"/>
    <x v="1"/>
    <x v="1"/>
    <n v="1556427600"/>
    <n v="1556600400"/>
    <x v="0"/>
    <x v="0"/>
    <x v="3"/>
    <x v="3"/>
    <x v="3"/>
  </r>
  <r>
    <n v="898"/>
    <x v="877"/>
    <x v="897"/>
    <n v="179100"/>
    <n v="93991"/>
    <n v="0.52479620323841425"/>
    <x v="0"/>
    <x v="556"/>
    <x v="885"/>
    <x v="1"/>
    <x v="1"/>
    <n v="1576476000"/>
    <n v="1576994400"/>
    <x v="0"/>
    <x v="0"/>
    <x v="4"/>
    <x v="4"/>
    <x v="4"/>
  </r>
  <r>
    <n v="899"/>
    <x v="878"/>
    <x v="898"/>
    <n v="3100"/>
    <n v="12620"/>
    <n v="4.0709677419354842"/>
    <x v="1"/>
    <x v="300"/>
    <x v="886"/>
    <x v="5"/>
    <x v="5"/>
    <n v="1381122000"/>
    <n v="1382677200"/>
    <x v="0"/>
    <x v="0"/>
    <x v="17"/>
    <x v="1"/>
    <x v="17"/>
  </r>
  <r>
    <n v="900"/>
    <x v="879"/>
    <x v="899"/>
    <n v="100"/>
    <n v="2"/>
    <n v="0.02"/>
    <x v="0"/>
    <x v="49"/>
    <x v="50"/>
    <x v="1"/>
    <x v="1"/>
    <n v="1411102800"/>
    <n v="1411189200"/>
    <x v="0"/>
    <x v="1"/>
    <x v="2"/>
    <x v="2"/>
    <x v="2"/>
  </r>
  <r>
    <n v="901"/>
    <x v="880"/>
    <x v="900"/>
    <n v="5600"/>
    <n v="8746"/>
    <n v="1.5617857142857143"/>
    <x v="1"/>
    <x v="122"/>
    <x v="887"/>
    <x v="1"/>
    <x v="1"/>
    <n v="1531803600"/>
    <n v="1534654800"/>
    <x v="0"/>
    <x v="1"/>
    <x v="1"/>
    <x v="1"/>
    <x v="1"/>
  </r>
  <r>
    <n v="902"/>
    <x v="881"/>
    <x v="901"/>
    <n v="1400"/>
    <n v="3534"/>
    <n v="2.5242857142857145"/>
    <x v="1"/>
    <x v="460"/>
    <x v="888"/>
    <x v="1"/>
    <x v="1"/>
    <n v="1454133600"/>
    <n v="1457762400"/>
    <x v="0"/>
    <x v="0"/>
    <x v="2"/>
    <x v="2"/>
    <x v="2"/>
  </r>
  <r>
    <n v="903"/>
    <x v="882"/>
    <x v="902"/>
    <n v="41000"/>
    <n v="709"/>
    <n v="1.729268292682927E-2"/>
    <x v="2"/>
    <x v="443"/>
    <x v="889"/>
    <x v="1"/>
    <x v="1"/>
    <n v="1336194000"/>
    <n v="1337490000"/>
    <x v="0"/>
    <x v="1"/>
    <x v="9"/>
    <x v="5"/>
    <x v="9"/>
  </r>
  <r>
    <n v="904"/>
    <x v="883"/>
    <x v="903"/>
    <n v="6500"/>
    <n v="795"/>
    <n v="0.12230769230769231"/>
    <x v="0"/>
    <x v="36"/>
    <x v="890"/>
    <x v="1"/>
    <x v="1"/>
    <n v="1349326800"/>
    <n v="1349672400"/>
    <x v="0"/>
    <x v="0"/>
    <x v="15"/>
    <x v="5"/>
    <x v="15"/>
  </r>
  <r>
    <n v="905"/>
    <x v="884"/>
    <x v="904"/>
    <n v="7900"/>
    <n v="12955"/>
    <n v="1.6398734177215191"/>
    <x v="1"/>
    <x v="64"/>
    <x v="891"/>
    <x v="1"/>
    <x v="1"/>
    <n v="1379566800"/>
    <n v="1379826000"/>
    <x v="0"/>
    <x v="0"/>
    <x v="3"/>
    <x v="3"/>
    <x v="3"/>
  </r>
  <r>
    <n v="906"/>
    <x v="885"/>
    <x v="905"/>
    <n v="5500"/>
    <n v="8964"/>
    <n v="1.6298181818181818"/>
    <x v="1"/>
    <x v="271"/>
    <x v="892"/>
    <x v="1"/>
    <x v="1"/>
    <n v="1494651600"/>
    <n v="1497762000"/>
    <x v="1"/>
    <x v="1"/>
    <x v="4"/>
    <x v="4"/>
    <x v="4"/>
  </r>
  <r>
    <n v="907"/>
    <x v="886"/>
    <x v="906"/>
    <n v="9100"/>
    <n v="1843"/>
    <n v="0.20252747252747252"/>
    <x v="0"/>
    <x v="142"/>
    <x v="893"/>
    <x v="1"/>
    <x v="1"/>
    <n v="1303880400"/>
    <n v="1304485200"/>
    <x v="0"/>
    <x v="0"/>
    <x v="3"/>
    <x v="3"/>
    <x v="3"/>
  </r>
  <r>
    <n v="908"/>
    <x v="887"/>
    <x v="907"/>
    <n v="38200"/>
    <n v="121950"/>
    <n v="3.1924083769633507"/>
    <x v="1"/>
    <x v="557"/>
    <x v="894"/>
    <x v="1"/>
    <x v="1"/>
    <n v="1335934800"/>
    <n v="1336885200"/>
    <x v="0"/>
    <x v="0"/>
    <x v="11"/>
    <x v="6"/>
    <x v="11"/>
  </r>
  <r>
    <n v="909"/>
    <x v="888"/>
    <x v="908"/>
    <n v="1800"/>
    <n v="8621"/>
    <n v="4.7894444444444444"/>
    <x v="1"/>
    <x v="175"/>
    <x v="895"/>
    <x v="0"/>
    <x v="0"/>
    <n v="1528088400"/>
    <n v="1530421200"/>
    <x v="0"/>
    <x v="1"/>
    <x v="3"/>
    <x v="3"/>
    <x v="3"/>
  </r>
  <r>
    <n v="910"/>
    <x v="889"/>
    <x v="909"/>
    <n v="154500"/>
    <n v="30215"/>
    <n v="0.19556634304207121"/>
    <x v="3"/>
    <x v="102"/>
    <x v="896"/>
    <x v="1"/>
    <x v="1"/>
    <n v="1421906400"/>
    <n v="1421992800"/>
    <x v="0"/>
    <x v="0"/>
    <x v="3"/>
    <x v="3"/>
    <x v="3"/>
  </r>
  <r>
    <n v="911"/>
    <x v="890"/>
    <x v="910"/>
    <n v="5800"/>
    <n v="11539"/>
    <n v="1.9894827586206896"/>
    <x v="1"/>
    <x v="558"/>
    <x v="897"/>
    <x v="1"/>
    <x v="1"/>
    <n v="1568005200"/>
    <n v="1568178000"/>
    <x v="1"/>
    <x v="0"/>
    <x v="2"/>
    <x v="2"/>
    <x v="2"/>
  </r>
  <r>
    <n v="912"/>
    <x v="891"/>
    <x v="911"/>
    <n v="1800"/>
    <n v="14310"/>
    <n v="7.95"/>
    <x v="1"/>
    <x v="559"/>
    <x v="898"/>
    <x v="1"/>
    <x v="1"/>
    <n v="1346821200"/>
    <n v="1347944400"/>
    <x v="1"/>
    <x v="0"/>
    <x v="6"/>
    <x v="4"/>
    <x v="6"/>
  </r>
  <r>
    <n v="913"/>
    <x v="892"/>
    <x v="912"/>
    <n v="70200"/>
    <n v="35536"/>
    <n v="0.50621082621082625"/>
    <x v="0"/>
    <x v="560"/>
    <x v="899"/>
    <x v="2"/>
    <x v="2"/>
    <n v="1557637200"/>
    <n v="1558760400"/>
    <x v="0"/>
    <x v="0"/>
    <x v="6"/>
    <x v="4"/>
    <x v="6"/>
  </r>
  <r>
    <n v="914"/>
    <x v="893"/>
    <x v="913"/>
    <n v="6400"/>
    <n v="3676"/>
    <n v="0.57437499999999997"/>
    <x v="0"/>
    <x v="561"/>
    <x v="900"/>
    <x v="4"/>
    <x v="4"/>
    <n v="1375592400"/>
    <n v="1376629200"/>
    <x v="0"/>
    <x v="0"/>
    <x v="3"/>
    <x v="3"/>
    <x v="3"/>
  </r>
  <r>
    <n v="915"/>
    <x v="894"/>
    <x v="914"/>
    <n v="125900"/>
    <n v="195936"/>
    <n v="1.5562827640984909"/>
    <x v="1"/>
    <x v="562"/>
    <x v="901"/>
    <x v="4"/>
    <x v="4"/>
    <n v="1503982800"/>
    <n v="1504760400"/>
    <x v="0"/>
    <x v="0"/>
    <x v="19"/>
    <x v="4"/>
    <x v="19"/>
  </r>
  <r>
    <n v="916"/>
    <x v="895"/>
    <x v="915"/>
    <n v="3700"/>
    <n v="1343"/>
    <n v="0.36297297297297298"/>
    <x v="0"/>
    <x v="550"/>
    <x v="902"/>
    <x v="1"/>
    <x v="1"/>
    <n v="1418882400"/>
    <n v="1419660000"/>
    <x v="0"/>
    <x v="0"/>
    <x v="14"/>
    <x v="7"/>
    <x v="14"/>
  </r>
  <r>
    <n v="917"/>
    <x v="896"/>
    <x v="916"/>
    <n v="3600"/>
    <n v="2097"/>
    <n v="0.58250000000000002"/>
    <x v="2"/>
    <x v="11"/>
    <x v="903"/>
    <x v="4"/>
    <x v="4"/>
    <n v="1309237200"/>
    <n v="1311310800"/>
    <x v="0"/>
    <x v="1"/>
    <x v="12"/>
    <x v="4"/>
    <x v="12"/>
  </r>
  <r>
    <n v="918"/>
    <x v="897"/>
    <x v="917"/>
    <n v="3800"/>
    <n v="9021"/>
    <n v="2.3739473684210526"/>
    <x v="1"/>
    <x v="388"/>
    <x v="904"/>
    <x v="5"/>
    <x v="5"/>
    <n v="1343365200"/>
    <n v="1344315600"/>
    <x v="0"/>
    <x v="0"/>
    <x v="15"/>
    <x v="5"/>
    <x v="15"/>
  </r>
  <r>
    <n v="919"/>
    <x v="898"/>
    <x v="918"/>
    <n v="35600"/>
    <n v="20915"/>
    <n v="0.58750000000000002"/>
    <x v="0"/>
    <x v="537"/>
    <x v="905"/>
    <x v="2"/>
    <x v="2"/>
    <n v="1507957200"/>
    <n v="1510725600"/>
    <x v="0"/>
    <x v="1"/>
    <x v="3"/>
    <x v="3"/>
    <x v="3"/>
  </r>
  <r>
    <n v="920"/>
    <x v="899"/>
    <x v="919"/>
    <n v="5300"/>
    <n v="9676"/>
    <n v="1.8256603773584905"/>
    <x v="1"/>
    <x v="563"/>
    <x v="906"/>
    <x v="1"/>
    <x v="1"/>
    <n v="1549519200"/>
    <n v="1551247200"/>
    <x v="1"/>
    <x v="0"/>
    <x v="10"/>
    <x v="4"/>
    <x v="10"/>
  </r>
  <r>
    <n v="921"/>
    <x v="900"/>
    <x v="920"/>
    <n v="160400"/>
    <n v="1210"/>
    <n v="7.5436408977556111E-3"/>
    <x v="0"/>
    <x v="63"/>
    <x v="907"/>
    <x v="1"/>
    <x v="1"/>
    <n v="1329026400"/>
    <n v="1330236000"/>
    <x v="0"/>
    <x v="0"/>
    <x v="2"/>
    <x v="2"/>
    <x v="2"/>
  </r>
  <r>
    <n v="922"/>
    <x v="901"/>
    <x v="921"/>
    <n v="51400"/>
    <n v="90440"/>
    <n v="1.7595330739299611"/>
    <x v="1"/>
    <x v="564"/>
    <x v="908"/>
    <x v="1"/>
    <x v="1"/>
    <n v="1544335200"/>
    <n v="1545112800"/>
    <x v="0"/>
    <x v="1"/>
    <x v="21"/>
    <x v="1"/>
    <x v="21"/>
  </r>
  <r>
    <n v="923"/>
    <x v="902"/>
    <x v="922"/>
    <n v="1700"/>
    <n v="4044"/>
    <n v="2.3788235294117648"/>
    <x v="1"/>
    <x v="174"/>
    <x v="909"/>
    <x v="1"/>
    <x v="1"/>
    <n v="1279083600"/>
    <n v="1279170000"/>
    <x v="0"/>
    <x v="0"/>
    <x v="3"/>
    <x v="3"/>
    <x v="3"/>
  </r>
  <r>
    <n v="924"/>
    <x v="903"/>
    <x v="923"/>
    <n v="39400"/>
    <n v="192292"/>
    <n v="4.8805076142131982"/>
    <x v="1"/>
    <x v="565"/>
    <x v="910"/>
    <x v="6"/>
    <x v="6"/>
    <n v="1572498000"/>
    <n v="1573452000"/>
    <x v="0"/>
    <x v="0"/>
    <x v="3"/>
    <x v="3"/>
    <x v="3"/>
  </r>
  <r>
    <n v="925"/>
    <x v="904"/>
    <x v="924"/>
    <n v="3000"/>
    <n v="6722"/>
    <n v="2.2406666666666668"/>
    <x v="1"/>
    <x v="167"/>
    <x v="911"/>
    <x v="1"/>
    <x v="1"/>
    <n v="1506056400"/>
    <n v="1507093200"/>
    <x v="0"/>
    <x v="0"/>
    <x v="3"/>
    <x v="3"/>
    <x v="3"/>
  </r>
  <r>
    <n v="926"/>
    <x v="905"/>
    <x v="925"/>
    <n v="8700"/>
    <n v="1577"/>
    <n v="0.18126436781609195"/>
    <x v="0"/>
    <x v="27"/>
    <x v="912"/>
    <x v="1"/>
    <x v="1"/>
    <n v="1463029200"/>
    <n v="1463374800"/>
    <x v="0"/>
    <x v="0"/>
    <x v="0"/>
    <x v="0"/>
    <x v="0"/>
  </r>
  <r>
    <n v="927"/>
    <x v="906"/>
    <x v="926"/>
    <n v="7200"/>
    <n v="3301"/>
    <n v="0.45847222222222223"/>
    <x v="0"/>
    <x v="95"/>
    <x v="913"/>
    <x v="1"/>
    <x v="1"/>
    <n v="1342069200"/>
    <n v="1344574800"/>
    <x v="0"/>
    <x v="0"/>
    <x v="3"/>
    <x v="3"/>
    <x v="3"/>
  </r>
  <r>
    <n v="928"/>
    <x v="907"/>
    <x v="927"/>
    <n v="167400"/>
    <n v="196386"/>
    <n v="1.1731541218637993"/>
    <x v="1"/>
    <x v="566"/>
    <x v="914"/>
    <x v="6"/>
    <x v="6"/>
    <n v="1388296800"/>
    <n v="1389074400"/>
    <x v="0"/>
    <x v="0"/>
    <x v="2"/>
    <x v="2"/>
    <x v="2"/>
  </r>
  <r>
    <n v="929"/>
    <x v="908"/>
    <x v="928"/>
    <n v="5500"/>
    <n v="11952"/>
    <n v="2.173090909090909"/>
    <x v="1"/>
    <x v="229"/>
    <x v="915"/>
    <x v="4"/>
    <x v="4"/>
    <n v="1493787600"/>
    <n v="1494997200"/>
    <x v="0"/>
    <x v="0"/>
    <x v="3"/>
    <x v="3"/>
    <x v="3"/>
  </r>
  <r>
    <n v="930"/>
    <x v="909"/>
    <x v="929"/>
    <n v="3500"/>
    <n v="3930"/>
    <n v="1.1228571428571428"/>
    <x v="1"/>
    <x v="72"/>
    <x v="916"/>
    <x v="1"/>
    <x v="1"/>
    <n v="1424844000"/>
    <n v="1425448800"/>
    <x v="0"/>
    <x v="1"/>
    <x v="3"/>
    <x v="3"/>
    <x v="3"/>
  </r>
  <r>
    <n v="931"/>
    <x v="910"/>
    <x v="930"/>
    <n v="7900"/>
    <n v="5729"/>
    <n v="0.72518987341772156"/>
    <x v="0"/>
    <x v="192"/>
    <x v="917"/>
    <x v="1"/>
    <x v="1"/>
    <n v="1403931600"/>
    <n v="1404104400"/>
    <x v="0"/>
    <x v="1"/>
    <x v="3"/>
    <x v="3"/>
    <x v="3"/>
  </r>
  <r>
    <n v="932"/>
    <x v="911"/>
    <x v="931"/>
    <n v="2300"/>
    <n v="4883"/>
    <n v="2.1230434782608696"/>
    <x v="1"/>
    <x v="358"/>
    <x v="918"/>
    <x v="1"/>
    <x v="1"/>
    <n v="1394514000"/>
    <n v="1394773200"/>
    <x v="0"/>
    <x v="0"/>
    <x v="1"/>
    <x v="1"/>
    <x v="1"/>
  </r>
  <r>
    <n v="933"/>
    <x v="912"/>
    <x v="932"/>
    <n v="73000"/>
    <n v="175015"/>
    <n v="2.3974657534246577"/>
    <x v="1"/>
    <x v="567"/>
    <x v="919"/>
    <x v="1"/>
    <x v="1"/>
    <n v="1365397200"/>
    <n v="1366520400"/>
    <x v="0"/>
    <x v="0"/>
    <x v="3"/>
    <x v="3"/>
    <x v="3"/>
  </r>
  <r>
    <n v="934"/>
    <x v="913"/>
    <x v="933"/>
    <n v="6200"/>
    <n v="11280"/>
    <n v="1.8193548387096774"/>
    <x v="1"/>
    <x v="339"/>
    <x v="920"/>
    <x v="1"/>
    <x v="1"/>
    <n v="1456120800"/>
    <n v="1456639200"/>
    <x v="0"/>
    <x v="0"/>
    <x v="3"/>
    <x v="3"/>
    <x v="3"/>
  </r>
  <r>
    <n v="935"/>
    <x v="914"/>
    <x v="934"/>
    <n v="6100"/>
    <n v="10012"/>
    <n v="1.6413114754098361"/>
    <x v="1"/>
    <x v="227"/>
    <x v="921"/>
    <x v="1"/>
    <x v="1"/>
    <n v="1437714000"/>
    <n v="1438318800"/>
    <x v="0"/>
    <x v="0"/>
    <x v="3"/>
    <x v="3"/>
    <x v="3"/>
  </r>
  <r>
    <n v="936"/>
    <x v="591"/>
    <x v="935"/>
    <n v="103200"/>
    <n v="1690"/>
    <n v="1.6375968992248063E-2"/>
    <x v="0"/>
    <x v="356"/>
    <x v="922"/>
    <x v="1"/>
    <x v="1"/>
    <n v="1563771600"/>
    <n v="1564030800"/>
    <x v="1"/>
    <x v="0"/>
    <x v="3"/>
    <x v="3"/>
    <x v="3"/>
  </r>
  <r>
    <n v="937"/>
    <x v="915"/>
    <x v="936"/>
    <n v="171000"/>
    <n v="84891"/>
    <n v="0.49643859649122807"/>
    <x v="3"/>
    <x v="568"/>
    <x v="923"/>
    <x v="1"/>
    <x v="1"/>
    <n v="1448517600"/>
    <n v="1449295200"/>
    <x v="0"/>
    <x v="0"/>
    <x v="4"/>
    <x v="4"/>
    <x v="4"/>
  </r>
  <r>
    <n v="938"/>
    <x v="916"/>
    <x v="937"/>
    <n v="9200"/>
    <n v="10093"/>
    <n v="1.0970652173913042"/>
    <x v="1"/>
    <x v="87"/>
    <x v="924"/>
    <x v="1"/>
    <x v="1"/>
    <n v="1528779600"/>
    <n v="1531890000"/>
    <x v="0"/>
    <x v="1"/>
    <x v="13"/>
    <x v="5"/>
    <x v="13"/>
  </r>
  <r>
    <n v="939"/>
    <x v="917"/>
    <x v="938"/>
    <n v="7800"/>
    <n v="3839"/>
    <n v="0.49217948717948717"/>
    <x v="0"/>
    <x v="109"/>
    <x v="925"/>
    <x v="1"/>
    <x v="1"/>
    <n v="1304744400"/>
    <n v="1306213200"/>
    <x v="0"/>
    <x v="1"/>
    <x v="11"/>
    <x v="6"/>
    <x v="11"/>
  </r>
  <r>
    <n v="940"/>
    <x v="918"/>
    <x v="939"/>
    <n v="9900"/>
    <n v="6161"/>
    <n v="0.62232323232323228"/>
    <x v="2"/>
    <x v="569"/>
    <x v="926"/>
    <x v="0"/>
    <x v="0"/>
    <n v="1354341600"/>
    <n v="1356242400"/>
    <x v="0"/>
    <x v="0"/>
    <x v="2"/>
    <x v="2"/>
    <x v="2"/>
  </r>
  <r>
    <n v="941"/>
    <x v="919"/>
    <x v="940"/>
    <n v="43000"/>
    <n v="5615"/>
    <n v="0.1305813953488372"/>
    <x v="0"/>
    <x v="373"/>
    <x v="927"/>
    <x v="1"/>
    <x v="1"/>
    <n v="1294552800"/>
    <n v="1297576800"/>
    <x v="1"/>
    <x v="0"/>
    <x v="3"/>
    <x v="3"/>
    <x v="3"/>
  </r>
  <r>
    <n v="942"/>
    <x v="916"/>
    <x v="941"/>
    <n v="9600"/>
    <n v="6205"/>
    <n v="0.64635416666666667"/>
    <x v="0"/>
    <x v="109"/>
    <x v="928"/>
    <x v="2"/>
    <x v="2"/>
    <n v="1295935200"/>
    <n v="1296194400"/>
    <x v="0"/>
    <x v="0"/>
    <x v="3"/>
    <x v="3"/>
    <x v="3"/>
  </r>
  <r>
    <n v="943"/>
    <x v="920"/>
    <x v="942"/>
    <n v="7500"/>
    <n v="11969"/>
    <n v="1.5958666666666668"/>
    <x v="1"/>
    <x v="493"/>
    <x v="929"/>
    <x v="1"/>
    <x v="1"/>
    <n v="1411534800"/>
    <n v="1414558800"/>
    <x v="0"/>
    <x v="0"/>
    <x v="0"/>
    <x v="0"/>
    <x v="0"/>
  </r>
  <r>
    <n v="944"/>
    <x v="921"/>
    <x v="943"/>
    <n v="10000"/>
    <n v="8142"/>
    <n v="0.81420000000000003"/>
    <x v="0"/>
    <x v="570"/>
    <x v="930"/>
    <x v="2"/>
    <x v="2"/>
    <n v="1486706400"/>
    <n v="1488348000"/>
    <x v="0"/>
    <x v="0"/>
    <x v="14"/>
    <x v="7"/>
    <x v="14"/>
  </r>
  <r>
    <n v="945"/>
    <x v="922"/>
    <x v="944"/>
    <n v="172000"/>
    <n v="55805"/>
    <n v="0.32444767441860467"/>
    <x v="0"/>
    <x v="571"/>
    <x v="931"/>
    <x v="1"/>
    <x v="1"/>
    <n v="1333602000"/>
    <n v="1334898000"/>
    <x v="1"/>
    <x v="0"/>
    <x v="14"/>
    <x v="7"/>
    <x v="14"/>
  </r>
  <r>
    <n v="946"/>
    <x v="923"/>
    <x v="945"/>
    <n v="153700"/>
    <n v="15238"/>
    <n v="9.9141184124918666E-2"/>
    <x v="0"/>
    <x v="483"/>
    <x v="932"/>
    <x v="1"/>
    <x v="1"/>
    <n v="1308200400"/>
    <n v="1308373200"/>
    <x v="0"/>
    <x v="0"/>
    <x v="3"/>
    <x v="3"/>
    <x v="3"/>
  </r>
  <r>
    <n v="947"/>
    <x v="924"/>
    <x v="946"/>
    <n v="3600"/>
    <n v="961"/>
    <n v="0.26694444444444443"/>
    <x v="0"/>
    <x v="171"/>
    <x v="933"/>
    <x v="1"/>
    <x v="1"/>
    <n v="1411707600"/>
    <n v="1412312400"/>
    <x v="0"/>
    <x v="0"/>
    <x v="3"/>
    <x v="3"/>
    <x v="3"/>
  </r>
  <r>
    <n v="948"/>
    <x v="925"/>
    <x v="947"/>
    <n v="9400"/>
    <n v="5918"/>
    <n v="0.62957446808510642"/>
    <x v="3"/>
    <x v="415"/>
    <x v="934"/>
    <x v="1"/>
    <x v="1"/>
    <n v="1418364000"/>
    <n v="1419228000"/>
    <x v="1"/>
    <x v="1"/>
    <x v="4"/>
    <x v="4"/>
    <x v="4"/>
  </r>
  <r>
    <n v="949"/>
    <x v="926"/>
    <x v="948"/>
    <n v="5900"/>
    <n v="9520"/>
    <n v="1.6135593220338984"/>
    <x v="1"/>
    <x v="84"/>
    <x v="935"/>
    <x v="1"/>
    <x v="1"/>
    <n v="1429333200"/>
    <n v="1430974800"/>
    <x v="0"/>
    <x v="0"/>
    <x v="2"/>
    <x v="2"/>
    <x v="2"/>
  </r>
  <r>
    <n v="950"/>
    <x v="927"/>
    <x v="949"/>
    <n v="100"/>
    <n v="5"/>
    <n v="0.05"/>
    <x v="0"/>
    <x v="49"/>
    <x v="298"/>
    <x v="1"/>
    <x v="1"/>
    <n v="1555390800"/>
    <n v="1555822800"/>
    <x v="0"/>
    <x v="1"/>
    <x v="3"/>
    <x v="3"/>
    <x v="3"/>
  </r>
  <r>
    <n v="951"/>
    <x v="928"/>
    <x v="950"/>
    <n v="14500"/>
    <n v="159056"/>
    <n v="10.969379310344827"/>
    <x v="1"/>
    <x v="572"/>
    <x v="936"/>
    <x v="1"/>
    <x v="1"/>
    <n v="1482732000"/>
    <n v="1482818400"/>
    <x v="0"/>
    <x v="1"/>
    <x v="1"/>
    <x v="1"/>
    <x v="1"/>
  </r>
  <r>
    <n v="952"/>
    <x v="929"/>
    <x v="951"/>
    <n v="145500"/>
    <n v="101987"/>
    <n v="0.70094158075601376"/>
    <x v="3"/>
    <x v="428"/>
    <x v="937"/>
    <x v="1"/>
    <x v="1"/>
    <n v="1470718800"/>
    <n v="1471928400"/>
    <x v="0"/>
    <x v="0"/>
    <x v="4"/>
    <x v="4"/>
    <x v="4"/>
  </r>
  <r>
    <n v="953"/>
    <x v="930"/>
    <x v="952"/>
    <n v="3300"/>
    <n v="1980"/>
    <n v="0.6"/>
    <x v="0"/>
    <x v="356"/>
    <x v="938"/>
    <x v="1"/>
    <x v="1"/>
    <n v="1450591200"/>
    <n v="1453701600"/>
    <x v="0"/>
    <x v="1"/>
    <x v="22"/>
    <x v="4"/>
    <x v="22"/>
  </r>
  <r>
    <n v="954"/>
    <x v="931"/>
    <x v="953"/>
    <n v="42600"/>
    <n v="156384"/>
    <n v="3.6709859154929578"/>
    <x v="1"/>
    <x v="573"/>
    <x v="939"/>
    <x v="2"/>
    <x v="2"/>
    <n v="1348290000"/>
    <n v="1350363600"/>
    <x v="0"/>
    <x v="0"/>
    <x v="2"/>
    <x v="2"/>
    <x v="2"/>
  </r>
  <r>
    <n v="955"/>
    <x v="932"/>
    <x v="954"/>
    <n v="700"/>
    <n v="7763"/>
    <n v="11.09"/>
    <x v="1"/>
    <x v="175"/>
    <x v="940"/>
    <x v="1"/>
    <x v="1"/>
    <n v="1353823200"/>
    <n v="1353996000"/>
    <x v="0"/>
    <x v="0"/>
    <x v="3"/>
    <x v="3"/>
    <x v="3"/>
  </r>
  <r>
    <n v="956"/>
    <x v="933"/>
    <x v="955"/>
    <n v="187600"/>
    <n v="35698"/>
    <n v="0.19028784648187633"/>
    <x v="0"/>
    <x v="268"/>
    <x v="941"/>
    <x v="1"/>
    <x v="1"/>
    <n v="1450764000"/>
    <n v="1451109600"/>
    <x v="0"/>
    <x v="0"/>
    <x v="22"/>
    <x v="4"/>
    <x v="22"/>
  </r>
  <r>
    <n v="957"/>
    <x v="934"/>
    <x v="956"/>
    <n v="9800"/>
    <n v="12434"/>
    <n v="1.2687755102040816"/>
    <x v="1"/>
    <x v="54"/>
    <x v="942"/>
    <x v="1"/>
    <x v="1"/>
    <n v="1329372000"/>
    <n v="1329631200"/>
    <x v="0"/>
    <x v="0"/>
    <x v="3"/>
    <x v="3"/>
    <x v="3"/>
  </r>
  <r>
    <n v="958"/>
    <x v="935"/>
    <x v="957"/>
    <n v="1100"/>
    <n v="8081"/>
    <n v="7.3463636363636367"/>
    <x v="1"/>
    <x v="192"/>
    <x v="943"/>
    <x v="1"/>
    <x v="1"/>
    <n v="1277096400"/>
    <n v="1278997200"/>
    <x v="0"/>
    <x v="0"/>
    <x v="10"/>
    <x v="4"/>
    <x v="10"/>
  </r>
  <r>
    <n v="959"/>
    <x v="936"/>
    <x v="958"/>
    <n v="145000"/>
    <n v="6631"/>
    <n v="4.5731034482758622E-2"/>
    <x v="0"/>
    <x v="406"/>
    <x v="944"/>
    <x v="1"/>
    <x v="1"/>
    <n v="1277701200"/>
    <n v="1280120400"/>
    <x v="0"/>
    <x v="0"/>
    <x v="18"/>
    <x v="5"/>
    <x v="18"/>
  </r>
  <r>
    <n v="960"/>
    <x v="937"/>
    <x v="959"/>
    <n v="5500"/>
    <n v="4678"/>
    <n v="0.85054545454545449"/>
    <x v="0"/>
    <x v="12"/>
    <x v="945"/>
    <x v="1"/>
    <x v="1"/>
    <n v="1454911200"/>
    <n v="1458104400"/>
    <x v="0"/>
    <x v="0"/>
    <x v="2"/>
    <x v="2"/>
    <x v="2"/>
  </r>
  <r>
    <n v="961"/>
    <x v="938"/>
    <x v="960"/>
    <n v="5700"/>
    <n v="6800"/>
    <n v="1.1929824561403508"/>
    <x v="1"/>
    <x v="287"/>
    <x v="946"/>
    <x v="1"/>
    <x v="1"/>
    <n v="1297922400"/>
    <n v="1298268000"/>
    <x v="0"/>
    <x v="0"/>
    <x v="18"/>
    <x v="5"/>
    <x v="18"/>
  </r>
  <r>
    <n v="962"/>
    <x v="939"/>
    <x v="961"/>
    <n v="3600"/>
    <n v="10657"/>
    <n v="2.9602777777777778"/>
    <x v="1"/>
    <x v="574"/>
    <x v="947"/>
    <x v="1"/>
    <x v="1"/>
    <n v="1384408800"/>
    <n v="1386223200"/>
    <x v="0"/>
    <x v="0"/>
    <x v="0"/>
    <x v="0"/>
    <x v="0"/>
  </r>
  <r>
    <n v="963"/>
    <x v="940"/>
    <x v="962"/>
    <n v="5900"/>
    <n v="4997"/>
    <n v="0.84694915254237291"/>
    <x v="0"/>
    <x v="493"/>
    <x v="948"/>
    <x v="6"/>
    <x v="6"/>
    <n v="1299304800"/>
    <n v="1299823200"/>
    <x v="0"/>
    <x v="1"/>
    <x v="14"/>
    <x v="7"/>
    <x v="14"/>
  </r>
  <r>
    <n v="964"/>
    <x v="941"/>
    <x v="963"/>
    <n v="3700"/>
    <n v="13164"/>
    <n v="3.5578378378378379"/>
    <x v="1"/>
    <x v="287"/>
    <x v="949"/>
    <x v="1"/>
    <x v="1"/>
    <n v="1431320400"/>
    <n v="1431752400"/>
    <x v="0"/>
    <x v="0"/>
    <x v="3"/>
    <x v="3"/>
    <x v="3"/>
  </r>
  <r>
    <n v="965"/>
    <x v="942"/>
    <x v="964"/>
    <n v="2200"/>
    <n v="8501"/>
    <n v="3.8640909090909092"/>
    <x v="1"/>
    <x v="512"/>
    <x v="950"/>
    <x v="4"/>
    <x v="4"/>
    <n v="1264399200"/>
    <n v="1267855200"/>
    <x v="0"/>
    <x v="0"/>
    <x v="1"/>
    <x v="1"/>
    <x v="1"/>
  </r>
  <r>
    <n v="966"/>
    <x v="411"/>
    <x v="965"/>
    <n v="1700"/>
    <n v="13468"/>
    <n v="7.9223529411764702"/>
    <x v="1"/>
    <x v="242"/>
    <x v="951"/>
    <x v="1"/>
    <x v="1"/>
    <n v="1497502800"/>
    <n v="1497675600"/>
    <x v="0"/>
    <x v="0"/>
    <x v="3"/>
    <x v="3"/>
    <x v="3"/>
  </r>
  <r>
    <n v="967"/>
    <x v="943"/>
    <x v="966"/>
    <n v="88400"/>
    <n v="121138"/>
    <n v="1.3703393665158372"/>
    <x v="1"/>
    <x v="575"/>
    <x v="952"/>
    <x v="1"/>
    <x v="1"/>
    <n v="1333688400"/>
    <n v="1336885200"/>
    <x v="0"/>
    <x v="0"/>
    <x v="21"/>
    <x v="1"/>
    <x v="21"/>
  </r>
  <r>
    <n v="968"/>
    <x v="944"/>
    <x v="967"/>
    <n v="2400"/>
    <n v="8117"/>
    <n v="3.3820833333333336"/>
    <x v="1"/>
    <x v="493"/>
    <x v="953"/>
    <x v="1"/>
    <x v="1"/>
    <n v="1293861600"/>
    <n v="1295157600"/>
    <x v="0"/>
    <x v="0"/>
    <x v="0"/>
    <x v="0"/>
    <x v="0"/>
  </r>
  <r>
    <n v="969"/>
    <x v="945"/>
    <x v="968"/>
    <n v="7900"/>
    <n v="8550"/>
    <n v="1.0822784810126582"/>
    <x v="1"/>
    <x v="576"/>
    <x v="954"/>
    <x v="1"/>
    <x v="1"/>
    <n v="1576994400"/>
    <n v="1577599200"/>
    <x v="0"/>
    <x v="0"/>
    <x v="3"/>
    <x v="3"/>
    <x v="3"/>
  </r>
  <r>
    <n v="970"/>
    <x v="946"/>
    <x v="969"/>
    <n v="94900"/>
    <n v="57659"/>
    <n v="0.60757639620653314"/>
    <x v="0"/>
    <x v="577"/>
    <x v="955"/>
    <x v="1"/>
    <x v="1"/>
    <n v="1304917200"/>
    <n v="1305003600"/>
    <x v="0"/>
    <x v="0"/>
    <x v="3"/>
    <x v="3"/>
    <x v="3"/>
  </r>
  <r>
    <n v="971"/>
    <x v="947"/>
    <x v="970"/>
    <n v="5100"/>
    <n v="1414"/>
    <n v="0.27725490196078434"/>
    <x v="0"/>
    <x v="3"/>
    <x v="956"/>
    <x v="1"/>
    <x v="1"/>
    <n v="1381208400"/>
    <n v="1381726800"/>
    <x v="0"/>
    <x v="0"/>
    <x v="19"/>
    <x v="4"/>
    <x v="19"/>
  </r>
  <r>
    <n v="972"/>
    <x v="948"/>
    <x v="971"/>
    <n v="42700"/>
    <n v="97524"/>
    <n v="2.283934426229508"/>
    <x v="1"/>
    <x v="578"/>
    <x v="957"/>
    <x v="1"/>
    <x v="1"/>
    <n v="1401685200"/>
    <n v="1402462800"/>
    <x v="0"/>
    <x v="1"/>
    <x v="2"/>
    <x v="2"/>
    <x v="2"/>
  </r>
  <r>
    <n v="973"/>
    <x v="949"/>
    <x v="972"/>
    <n v="121100"/>
    <n v="26176"/>
    <n v="0.21615194054500414"/>
    <x v="0"/>
    <x v="526"/>
    <x v="958"/>
    <x v="1"/>
    <x v="1"/>
    <n v="1291960800"/>
    <n v="1292133600"/>
    <x v="0"/>
    <x v="1"/>
    <x v="3"/>
    <x v="3"/>
    <x v="3"/>
  </r>
  <r>
    <n v="974"/>
    <x v="950"/>
    <x v="973"/>
    <n v="800"/>
    <n v="2991"/>
    <n v="3.73875"/>
    <x v="1"/>
    <x v="235"/>
    <x v="959"/>
    <x v="1"/>
    <x v="1"/>
    <n v="1368853200"/>
    <n v="1368939600"/>
    <x v="0"/>
    <x v="0"/>
    <x v="7"/>
    <x v="1"/>
    <x v="7"/>
  </r>
  <r>
    <n v="975"/>
    <x v="951"/>
    <x v="974"/>
    <n v="5400"/>
    <n v="8366"/>
    <n v="1.5492592592592593"/>
    <x v="1"/>
    <x v="18"/>
    <x v="960"/>
    <x v="1"/>
    <x v="1"/>
    <n v="1448776800"/>
    <n v="1452146400"/>
    <x v="0"/>
    <x v="1"/>
    <x v="3"/>
    <x v="3"/>
    <x v="3"/>
  </r>
  <r>
    <n v="976"/>
    <x v="952"/>
    <x v="975"/>
    <n v="4000"/>
    <n v="12886"/>
    <n v="3.2214999999999998"/>
    <x v="1"/>
    <x v="382"/>
    <x v="961"/>
    <x v="1"/>
    <x v="1"/>
    <n v="1296194400"/>
    <n v="1296712800"/>
    <x v="0"/>
    <x v="1"/>
    <x v="3"/>
    <x v="3"/>
    <x v="3"/>
  </r>
  <r>
    <n v="977"/>
    <x v="597"/>
    <x v="976"/>
    <n v="7000"/>
    <n v="5177"/>
    <n v="0.73957142857142855"/>
    <x v="0"/>
    <x v="109"/>
    <x v="962"/>
    <x v="1"/>
    <x v="1"/>
    <n v="1517983200"/>
    <n v="1520748000"/>
    <x v="0"/>
    <x v="0"/>
    <x v="0"/>
    <x v="0"/>
    <x v="0"/>
  </r>
  <r>
    <n v="978"/>
    <x v="953"/>
    <x v="977"/>
    <n v="1000"/>
    <n v="8641"/>
    <n v="8.641"/>
    <x v="1"/>
    <x v="45"/>
    <x v="963"/>
    <x v="1"/>
    <x v="1"/>
    <n v="1478930400"/>
    <n v="1480831200"/>
    <x v="0"/>
    <x v="0"/>
    <x v="11"/>
    <x v="6"/>
    <x v="11"/>
  </r>
  <r>
    <n v="979"/>
    <x v="954"/>
    <x v="978"/>
    <n v="60200"/>
    <n v="86244"/>
    <n v="1.432624584717608"/>
    <x v="1"/>
    <x v="579"/>
    <x v="964"/>
    <x v="4"/>
    <x v="4"/>
    <n v="1426395600"/>
    <n v="1426914000"/>
    <x v="0"/>
    <x v="0"/>
    <x v="3"/>
    <x v="3"/>
    <x v="3"/>
  </r>
  <r>
    <n v="980"/>
    <x v="955"/>
    <x v="979"/>
    <n v="195200"/>
    <n v="78630"/>
    <n v="0.40281762295081969"/>
    <x v="0"/>
    <x v="580"/>
    <x v="965"/>
    <x v="1"/>
    <x v="1"/>
    <n v="1446181200"/>
    <n v="1446616800"/>
    <x v="1"/>
    <x v="0"/>
    <x v="9"/>
    <x v="5"/>
    <x v="9"/>
  </r>
  <r>
    <n v="981"/>
    <x v="956"/>
    <x v="980"/>
    <n v="6700"/>
    <n v="11941"/>
    <n v="1.7822388059701493"/>
    <x v="1"/>
    <x v="581"/>
    <x v="966"/>
    <x v="1"/>
    <x v="1"/>
    <n v="1514181600"/>
    <n v="1517032800"/>
    <x v="0"/>
    <x v="0"/>
    <x v="2"/>
    <x v="2"/>
    <x v="2"/>
  </r>
  <r>
    <n v="982"/>
    <x v="957"/>
    <x v="981"/>
    <n v="7200"/>
    <n v="6115"/>
    <n v="0.84930555555555554"/>
    <x v="0"/>
    <x v="51"/>
    <x v="967"/>
    <x v="1"/>
    <x v="1"/>
    <n v="1311051600"/>
    <n v="1311224400"/>
    <x v="0"/>
    <x v="1"/>
    <x v="4"/>
    <x v="4"/>
    <x v="4"/>
  </r>
  <r>
    <n v="983"/>
    <x v="958"/>
    <x v="982"/>
    <n v="129100"/>
    <n v="188404"/>
    <n v="1.4593648334624323"/>
    <x v="1"/>
    <x v="582"/>
    <x v="968"/>
    <x v="1"/>
    <x v="1"/>
    <n v="1564894800"/>
    <n v="1566190800"/>
    <x v="0"/>
    <x v="0"/>
    <x v="4"/>
    <x v="4"/>
    <x v="4"/>
  </r>
  <r>
    <n v="984"/>
    <x v="959"/>
    <x v="983"/>
    <n v="6500"/>
    <n v="9910"/>
    <n v="1.5246153846153847"/>
    <x v="1"/>
    <x v="345"/>
    <x v="969"/>
    <x v="1"/>
    <x v="1"/>
    <n v="1567918800"/>
    <n v="1570165200"/>
    <x v="0"/>
    <x v="0"/>
    <x v="3"/>
    <x v="3"/>
    <x v="3"/>
  </r>
  <r>
    <n v="985"/>
    <x v="960"/>
    <x v="984"/>
    <n v="170600"/>
    <n v="114523"/>
    <n v="0.67129542790152408"/>
    <x v="0"/>
    <x v="583"/>
    <x v="970"/>
    <x v="1"/>
    <x v="1"/>
    <n v="1386309600"/>
    <n v="1388556000"/>
    <x v="0"/>
    <x v="1"/>
    <x v="1"/>
    <x v="1"/>
    <x v="1"/>
  </r>
  <r>
    <n v="986"/>
    <x v="961"/>
    <x v="985"/>
    <n v="7800"/>
    <n v="3144"/>
    <n v="0.40307692307692305"/>
    <x v="0"/>
    <x v="45"/>
    <x v="971"/>
    <x v="1"/>
    <x v="1"/>
    <n v="1301979600"/>
    <n v="1303189200"/>
    <x v="0"/>
    <x v="0"/>
    <x v="1"/>
    <x v="1"/>
    <x v="1"/>
  </r>
  <r>
    <n v="987"/>
    <x v="962"/>
    <x v="986"/>
    <n v="6200"/>
    <n v="13441"/>
    <n v="2.1679032258064517"/>
    <x v="1"/>
    <x v="584"/>
    <x v="972"/>
    <x v="1"/>
    <x v="1"/>
    <n v="1493269200"/>
    <n v="1494478800"/>
    <x v="0"/>
    <x v="0"/>
    <x v="4"/>
    <x v="4"/>
    <x v="4"/>
  </r>
  <r>
    <n v="988"/>
    <x v="963"/>
    <x v="987"/>
    <n v="9400"/>
    <n v="4899"/>
    <n v="0.52117021276595743"/>
    <x v="0"/>
    <x v="251"/>
    <x v="973"/>
    <x v="1"/>
    <x v="1"/>
    <n v="1478930400"/>
    <n v="1480744800"/>
    <x v="0"/>
    <x v="0"/>
    <x v="15"/>
    <x v="5"/>
    <x v="15"/>
  </r>
  <r>
    <n v="989"/>
    <x v="964"/>
    <x v="988"/>
    <n v="2400"/>
    <n v="11990"/>
    <n v="4.9958333333333336"/>
    <x v="1"/>
    <x v="31"/>
    <x v="974"/>
    <x v="1"/>
    <x v="1"/>
    <n v="1555390800"/>
    <n v="1555822800"/>
    <x v="0"/>
    <x v="0"/>
    <x v="18"/>
    <x v="5"/>
    <x v="18"/>
  </r>
  <r>
    <n v="990"/>
    <x v="965"/>
    <x v="989"/>
    <n v="7800"/>
    <n v="6839"/>
    <n v="0.87679487179487181"/>
    <x v="0"/>
    <x v="251"/>
    <x v="975"/>
    <x v="1"/>
    <x v="1"/>
    <n v="1456984800"/>
    <n v="1458882000"/>
    <x v="0"/>
    <x v="1"/>
    <x v="6"/>
    <x v="4"/>
    <x v="6"/>
  </r>
  <r>
    <n v="991"/>
    <x v="509"/>
    <x v="990"/>
    <n v="9800"/>
    <n v="11091"/>
    <n v="1.131734693877551"/>
    <x v="1"/>
    <x v="585"/>
    <x v="976"/>
    <x v="1"/>
    <x v="1"/>
    <n v="1411621200"/>
    <n v="1411966800"/>
    <x v="0"/>
    <x v="1"/>
    <x v="1"/>
    <x v="1"/>
    <x v="1"/>
  </r>
  <r>
    <n v="992"/>
    <x v="966"/>
    <x v="991"/>
    <n v="3100"/>
    <n v="13223"/>
    <n v="4.2654838709677421"/>
    <x v="1"/>
    <x v="227"/>
    <x v="977"/>
    <x v="1"/>
    <x v="1"/>
    <n v="1525669200"/>
    <n v="1526878800"/>
    <x v="0"/>
    <x v="1"/>
    <x v="6"/>
    <x v="4"/>
    <x v="6"/>
  </r>
  <r>
    <n v="993"/>
    <x v="967"/>
    <x v="992"/>
    <n v="9800"/>
    <n v="7608"/>
    <n v="0.77632653061224488"/>
    <x v="3"/>
    <x v="51"/>
    <x v="978"/>
    <x v="6"/>
    <x v="6"/>
    <n v="1450936800"/>
    <n v="1452405600"/>
    <x v="0"/>
    <x v="1"/>
    <x v="14"/>
    <x v="7"/>
    <x v="14"/>
  </r>
  <r>
    <n v="994"/>
    <x v="968"/>
    <x v="993"/>
    <n v="141100"/>
    <n v="74073"/>
    <n v="0.52496810772501767"/>
    <x v="0"/>
    <x v="586"/>
    <x v="979"/>
    <x v="1"/>
    <x v="1"/>
    <n v="1413522000"/>
    <n v="1414040400"/>
    <x v="0"/>
    <x v="1"/>
    <x v="18"/>
    <x v="5"/>
    <x v="18"/>
  </r>
  <r>
    <n v="995"/>
    <x v="969"/>
    <x v="994"/>
    <n v="97300"/>
    <n v="153216"/>
    <n v="1.5746762589928058"/>
    <x v="1"/>
    <x v="587"/>
    <x v="980"/>
    <x v="1"/>
    <x v="1"/>
    <n v="1541307600"/>
    <n v="1543816800"/>
    <x v="0"/>
    <x v="1"/>
    <x v="0"/>
    <x v="0"/>
    <x v="0"/>
  </r>
  <r>
    <n v="996"/>
    <x v="970"/>
    <x v="995"/>
    <n v="6600"/>
    <n v="4814"/>
    <n v="0.72939393939393937"/>
    <x v="0"/>
    <x v="192"/>
    <x v="981"/>
    <x v="1"/>
    <x v="1"/>
    <n v="1357106400"/>
    <n v="1359698400"/>
    <x v="0"/>
    <x v="0"/>
    <x v="3"/>
    <x v="3"/>
    <x v="3"/>
  </r>
  <r>
    <n v="997"/>
    <x v="971"/>
    <x v="996"/>
    <n v="7600"/>
    <n v="4603"/>
    <n v="0.60565789473684206"/>
    <x v="3"/>
    <x v="279"/>
    <x v="982"/>
    <x v="6"/>
    <x v="6"/>
    <n v="1390197600"/>
    <n v="1390629600"/>
    <x v="0"/>
    <x v="0"/>
    <x v="3"/>
    <x v="3"/>
    <x v="3"/>
  </r>
  <r>
    <n v="998"/>
    <x v="972"/>
    <x v="997"/>
    <n v="66600"/>
    <n v="37823"/>
    <n v="0.5679129129129129"/>
    <x v="0"/>
    <x v="82"/>
    <x v="983"/>
    <x v="1"/>
    <x v="1"/>
    <n v="1265868000"/>
    <n v="1267077600"/>
    <x v="0"/>
    <x v="1"/>
    <x v="7"/>
    <x v="1"/>
    <x v="7"/>
  </r>
  <r>
    <n v="999"/>
    <x v="973"/>
    <x v="998"/>
    <n v="111100"/>
    <n v="62819"/>
    <n v="0.56542754275427543"/>
    <x v="3"/>
    <x v="588"/>
    <x v="984"/>
    <x v="1"/>
    <x v="1"/>
    <n v="1467176400"/>
    <n v="146778120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14" firstHeaderRow="1" firstDataRow="2" firstDataCol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numFmtId="9" showAll="0"/>
    <pivotField axis="axisCol" multipleItemSelectionAllowed="1" showAll="0">
      <items count="5">
        <item x="3"/>
        <item x="0"/>
        <item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>
      <items count="986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t="default"/>
      </items>
    </pivotField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backers_count" fld="7" subtotal="count" baseField="16" baseItem="0"/>
  </dataFields>
  <chartFormats count="4"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29" firstHeaderRow="1" firstDataRow="2" firstDataCol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backers_count" fld="7" subtotal="count" baseField="17" baseItem="2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>
  <location ref="A4:E18" firstHeaderRow="1" firstDataRow="2" firstDataCol="1" rowPageCount="2" colPageCount="1"/>
  <pivotFields count="5"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s" axis="axisPage" allDrilled="1" showAll="0" dataSourceSort="1" defaultAttributeDrillState="1">
      <items count="1"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17" name="[Range].[Parent category].[All]" cap="All"/>
    <pageField fld="4" hier="9" name="[Range].[Date Created Conversion (Year)].[All]" cap="All"/>
  </pageFields>
  <dataFields count="1">
    <dataField name="Count of outcome" fld="1" subtotal="count" baseField="0" baseItem="0"/>
  </dataFields>
  <chartFormats count="3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opLeftCell="K1" workbookViewId="0">
      <selection activeCell="H1" sqref="H1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5" max="5" width="13.59765625" customWidth="1"/>
    <col min="6" max="6" width="14.8984375" style="8" customWidth="1"/>
    <col min="7" max="7" width="15" customWidth="1"/>
    <col min="8" max="8" width="18.3984375" customWidth="1"/>
    <col min="9" max="9" width="16.59765625" customWidth="1"/>
    <col min="12" max="12" width="19.19921875" customWidth="1"/>
    <col min="13" max="13" width="17.3984375" customWidth="1"/>
    <col min="14" max="14" width="22.09765625" style="13" customWidth="1"/>
    <col min="15" max="15" width="19.8984375" style="13" customWidth="1"/>
    <col min="18" max="18" width="28" bestFit="1" customWidth="1"/>
    <col min="19" max="19" width="23" customWidth="1"/>
    <col min="20" max="20" width="21.6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2" t="s">
        <v>2070</v>
      </c>
      <c r="O1" s="12" t="s">
        <v>2071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(E2/D2)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>(E3/D3)</f>
        <v>10.4</v>
      </c>
      <c r="G3" t="s">
        <v>20</v>
      </c>
      <c r="H3">
        <v>158</v>
      </c>
      <c r="I3" s="6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0">(((L3/60)/60)/24)+DATE(1970,1,1)</f>
        <v>41870.208333333336</v>
      </c>
      <c r="O3" s="13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>(E4/D4)</f>
        <v>1.3147878228782288</v>
      </c>
      <c r="G4" t="s">
        <v>20</v>
      </c>
      <c r="H4">
        <v>1425</v>
      </c>
      <c r="I4" s="6">
        <f t="shared" ref="I4:I67" si="2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0"/>
        <v>41595.25</v>
      </c>
      <c r="O4" s="13">
        <f t="shared" si="1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ref="F5:F68" si="3">(E5/D5)</f>
        <v>0.58976190476190471</v>
      </c>
      <c r="G5" t="s">
        <v>14</v>
      </c>
      <c r="H5">
        <v>24</v>
      </c>
      <c r="I5" s="6">
        <f t="shared" si="2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0"/>
        <v>43688.208333333328</v>
      </c>
      <c r="O5" s="13">
        <f t="shared" si="1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3"/>
        <v>0.69276315789473686</v>
      </c>
      <c r="G6" t="s">
        <v>14</v>
      </c>
      <c r="H6">
        <v>53</v>
      </c>
      <c r="I6" s="6">
        <f t="shared" si="2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0"/>
        <v>43485.25</v>
      </c>
      <c r="O6" s="13">
        <f t="shared" si="1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3"/>
        <v>1.7361842105263159</v>
      </c>
      <c r="G7" t="s">
        <v>20</v>
      </c>
      <c r="H7">
        <v>174</v>
      </c>
      <c r="I7" s="6">
        <f t="shared" si="2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0"/>
        <v>41149.208333333336</v>
      </c>
      <c r="O7" s="13">
        <f t="shared" si="1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3"/>
        <v>0.20961538461538462</v>
      </c>
      <c r="G8" t="s">
        <v>14</v>
      </c>
      <c r="H8">
        <v>18</v>
      </c>
      <c r="I8" s="6">
        <f t="shared" si="2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0"/>
        <v>42991.208333333328</v>
      </c>
      <c r="O8" s="13">
        <f t="shared" si="1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3"/>
        <v>3.2757777777777779</v>
      </c>
      <c r="G9" t="s">
        <v>20</v>
      </c>
      <c r="H9">
        <v>227</v>
      </c>
      <c r="I9" s="6">
        <f t="shared" si="2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0"/>
        <v>42229.208333333328</v>
      </c>
      <c r="O9" s="13">
        <f t="shared" si="1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3"/>
        <v>0.19932788374205268</v>
      </c>
      <c r="G10" t="s">
        <v>47</v>
      </c>
      <c r="H10">
        <v>708</v>
      </c>
      <c r="I10" s="6">
        <f t="shared" si="2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0"/>
        <v>40399.208333333336</v>
      </c>
      <c r="O10" s="13">
        <f t="shared" si="1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3"/>
        <v>0.51741935483870971</v>
      </c>
      <c r="G11" t="s">
        <v>14</v>
      </c>
      <c r="H11">
        <v>44</v>
      </c>
      <c r="I11" s="6">
        <f t="shared" si="2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0"/>
        <v>41536.208333333336</v>
      </c>
      <c r="O11" s="13">
        <f t="shared" si="1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3"/>
        <v>2.6611538461538462</v>
      </c>
      <c r="G12" t="s">
        <v>20</v>
      </c>
      <c r="H12">
        <v>220</v>
      </c>
      <c r="I12" s="6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0"/>
        <v>40404.208333333336</v>
      </c>
      <c r="O12" s="13">
        <f t="shared" si="1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3"/>
        <v>0.48095238095238096</v>
      </c>
      <c r="G13" t="s">
        <v>14</v>
      </c>
      <c r="H13">
        <v>27</v>
      </c>
      <c r="I13" s="6">
        <f t="shared" si="2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0"/>
        <v>40442.208333333336</v>
      </c>
      <c r="O13" s="13">
        <f t="shared" si="1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3"/>
        <v>0.89349206349206345</v>
      </c>
      <c r="G14" t="s">
        <v>14</v>
      </c>
      <c r="H14">
        <v>55</v>
      </c>
      <c r="I14" s="6">
        <f t="shared" si="2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0"/>
        <v>43760.208333333328</v>
      </c>
      <c r="O14" s="13">
        <f t="shared" si="1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3"/>
        <v>2.4511904761904764</v>
      </c>
      <c r="G15" t="s">
        <v>20</v>
      </c>
      <c r="H15">
        <v>98</v>
      </c>
      <c r="I15" s="6">
        <f t="shared" si="2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0"/>
        <v>42532.208333333328</v>
      </c>
      <c r="O15" s="13">
        <f t="shared" si="1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3"/>
        <v>0.66769503546099296</v>
      </c>
      <c r="G16" t="s">
        <v>14</v>
      </c>
      <c r="H16">
        <v>200</v>
      </c>
      <c r="I16" s="6">
        <f t="shared" si="2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0"/>
        <v>40974.25</v>
      </c>
      <c r="O16" s="13">
        <f t="shared" si="1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3"/>
        <v>0.47307881773399013</v>
      </c>
      <c r="G17" t="s">
        <v>14</v>
      </c>
      <c r="H17">
        <v>452</v>
      </c>
      <c r="I17" s="6">
        <f t="shared" si="2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0"/>
        <v>43809.25</v>
      </c>
      <c r="O17" s="13">
        <f t="shared" si="1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3"/>
        <v>6.4947058823529416</v>
      </c>
      <c r="G18" t="s">
        <v>20</v>
      </c>
      <c r="H18">
        <v>100</v>
      </c>
      <c r="I18" s="6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0"/>
        <v>41661.25</v>
      </c>
      <c r="O18" s="13">
        <f t="shared" si="1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3"/>
        <v>1.5939125295508274</v>
      </c>
      <c r="G19" t="s">
        <v>20</v>
      </c>
      <c r="H19">
        <v>1249</v>
      </c>
      <c r="I19" s="6">
        <f t="shared" si="2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0"/>
        <v>40555.25</v>
      </c>
      <c r="O19" s="13">
        <f t="shared" si="1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3"/>
        <v>0.66912087912087914</v>
      </c>
      <c r="G20" t="s">
        <v>74</v>
      </c>
      <c r="H20">
        <v>135</v>
      </c>
      <c r="I20" s="6">
        <f t="shared" si="2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0"/>
        <v>43351.208333333328</v>
      </c>
      <c r="O20" s="13">
        <f t="shared" si="1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3"/>
        <v>0.48529600000000001</v>
      </c>
      <c r="G21" t="s">
        <v>14</v>
      </c>
      <c r="H21">
        <v>674</v>
      </c>
      <c r="I21" s="6">
        <f t="shared" si="2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0"/>
        <v>43528.25</v>
      </c>
      <c r="O21" s="13">
        <f t="shared" si="1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3"/>
        <v>1.1224279210925645</v>
      </c>
      <c r="G22" t="s">
        <v>20</v>
      </c>
      <c r="H22">
        <v>1396</v>
      </c>
      <c r="I22" s="6">
        <f t="shared" si="2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0"/>
        <v>41848.208333333336</v>
      </c>
      <c r="O22" s="13">
        <f t="shared" si="1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3"/>
        <v>0.40992553191489361</v>
      </c>
      <c r="G23" t="s">
        <v>14</v>
      </c>
      <c r="H23">
        <v>558</v>
      </c>
      <c r="I23" s="6">
        <f t="shared" si="2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0"/>
        <v>40770.208333333336</v>
      </c>
      <c r="O23" s="13">
        <f t="shared" si="1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3"/>
        <v>1.2807106598984772</v>
      </c>
      <c r="G24" t="s">
        <v>20</v>
      </c>
      <c r="H24">
        <v>890</v>
      </c>
      <c r="I24" s="6">
        <f t="shared" si="2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0"/>
        <v>43193.208333333328</v>
      </c>
      <c r="O24" s="13">
        <f t="shared" si="1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3"/>
        <v>3.3204444444444445</v>
      </c>
      <c r="G25" t="s">
        <v>20</v>
      </c>
      <c r="H25">
        <v>142</v>
      </c>
      <c r="I25" s="6">
        <f t="shared" si="2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0"/>
        <v>43510.25</v>
      </c>
      <c r="O25" s="13">
        <f t="shared" si="1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3"/>
        <v>1.1283225108225108</v>
      </c>
      <c r="G26" t="s">
        <v>20</v>
      </c>
      <c r="H26">
        <v>2673</v>
      </c>
      <c r="I26" s="6">
        <f t="shared" si="2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0"/>
        <v>41811.208333333336</v>
      </c>
      <c r="O26" s="13">
        <f t="shared" si="1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3"/>
        <v>2.1643636363636363</v>
      </c>
      <c r="G27" t="s">
        <v>20</v>
      </c>
      <c r="H27">
        <v>163</v>
      </c>
      <c r="I27" s="6">
        <f t="shared" si="2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0"/>
        <v>40681.208333333336</v>
      </c>
      <c r="O27" s="13">
        <f t="shared" si="1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3"/>
        <v>0.4819906976744186</v>
      </c>
      <c r="G28" t="s">
        <v>74</v>
      </c>
      <c r="H28">
        <v>1480</v>
      </c>
      <c r="I28" s="6">
        <f t="shared" si="2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0"/>
        <v>43312.208333333328</v>
      </c>
      <c r="O28" s="13">
        <f t="shared" si="1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3"/>
        <v>0.79949999999999999</v>
      </c>
      <c r="G29" t="s">
        <v>14</v>
      </c>
      <c r="H29">
        <v>15</v>
      </c>
      <c r="I29" s="6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0"/>
        <v>42280.208333333328</v>
      </c>
      <c r="O29" s="13">
        <f t="shared" si="1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3"/>
        <v>1.0522553516819573</v>
      </c>
      <c r="G30" t="s">
        <v>20</v>
      </c>
      <c r="H30">
        <v>2220</v>
      </c>
      <c r="I30" s="6">
        <f t="shared" si="2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0"/>
        <v>40218.25</v>
      </c>
      <c r="O30" s="13">
        <f t="shared" si="1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3"/>
        <v>3.2889978213507627</v>
      </c>
      <c r="G31" t="s">
        <v>20</v>
      </c>
      <c r="H31">
        <v>1606</v>
      </c>
      <c r="I31" s="6">
        <f t="shared" si="2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0"/>
        <v>43301.208333333328</v>
      </c>
      <c r="O31" s="13">
        <f t="shared" si="1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3"/>
        <v>1.606111111111111</v>
      </c>
      <c r="G32" t="s">
        <v>20</v>
      </c>
      <c r="H32">
        <v>129</v>
      </c>
      <c r="I32" s="6">
        <f t="shared" si="2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0"/>
        <v>43609.208333333328</v>
      </c>
      <c r="O32" s="13">
        <f t="shared" si="1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3"/>
        <v>3.1</v>
      </c>
      <c r="G33" t="s">
        <v>20</v>
      </c>
      <c r="H33">
        <v>226</v>
      </c>
      <c r="I33" s="6">
        <f t="shared" si="2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0"/>
        <v>42374.25</v>
      </c>
      <c r="O33" s="13">
        <f t="shared" si="1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3"/>
        <v>0.86807920792079207</v>
      </c>
      <c r="G34" t="s">
        <v>14</v>
      </c>
      <c r="H34">
        <v>2307</v>
      </c>
      <c r="I34" s="6">
        <f t="shared" si="2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0"/>
        <v>43110.25</v>
      </c>
      <c r="O34" s="13">
        <f t="shared" si="1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3"/>
        <v>3.7782071713147412</v>
      </c>
      <c r="G35" t="s">
        <v>20</v>
      </c>
      <c r="H35">
        <v>5419</v>
      </c>
      <c r="I35" s="6">
        <f t="shared" si="2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0"/>
        <v>41917.208333333336</v>
      </c>
      <c r="O35" s="13">
        <f t="shared" si="1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3"/>
        <v>1.5080645161290323</v>
      </c>
      <c r="G36" t="s">
        <v>20</v>
      </c>
      <c r="H36">
        <v>165</v>
      </c>
      <c r="I36" s="6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0"/>
        <v>42817.208333333328</v>
      </c>
      <c r="O36" s="13">
        <f t="shared" si="1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3"/>
        <v>1.5030119521912351</v>
      </c>
      <c r="G37" t="s">
        <v>20</v>
      </c>
      <c r="H37">
        <v>1965</v>
      </c>
      <c r="I37" s="6">
        <f t="shared" si="2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0"/>
        <v>43484.25</v>
      </c>
      <c r="O37" s="13">
        <f t="shared" si="1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3"/>
        <v>1.572857142857143</v>
      </c>
      <c r="G38" t="s">
        <v>20</v>
      </c>
      <c r="H38">
        <v>16</v>
      </c>
      <c r="I38" s="6">
        <f t="shared" si="2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0"/>
        <v>40600.25</v>
      </c>
      <c r="O38" s="13">
        <f t="shared" si="1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3"/>
        <v>1.3998765432098765</v>
      </c>
      <c r="G39" t="s">
        <v>20</v>
      </c>
      <c r="H39">
        <v>107</v>
      </c>
      <c r="I39" s="6">
        <f t="shared" si="2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0"/>
        <v>43744.208333333328</v>
      </c>
      <c r="O39" s="13">
        <f t="shared" si="1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3"/>
        <v>3.2532258064516131</v>
      </c>
      <c r="G40" t="s">
        <v>20</v>
      </c>
      <c r="H40">
        <v>134</v>
      </c>
      <c r="I40" s="6">
        <f t="shared" si="2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0"/>
        <v>40469.208333333336</v>
      </c>
      <c r="O40" s="13">
        <f t="shared" si="1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3"/>
        <v>0.50777777777777777</v>
      </c>
      <c r="G41" t="s">
        <v>14</v>
      </c>
      <c r="H41">
        <v>88</v>
      </c>
      <c r="I41" s="6">
        <f t="shared" si="2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0"/>
        <v>41330.25</v>
      </c>
      <c r="O41" s="13">
        <f t="shared" si="1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3"/>
        <v>1.6906818181818182</v>
      </c>
      <c r="G42" t="s">
        <v>20</v>
      </c>
      <c r="H42">
        <v>198</v>
      </c>
      <c r="I42" s="6">
        <f t="shared" si="2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0"/>
        <v>40334.208333333336</v>
      </c>
      <c r="O42" s="13">
        <f t="shared" si="1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3"/>
        <v>2.1292857142857144</v>
      </c>
      <c r="G43" t="s">
        <v>20</v>
      </c>
      <c r="H43">
        <v>111</v>
      </c>
      <c r="I43" s="6">
        <f t="shared" si="2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0"/>
        <v>41156.208333333336</v>
      </c>
      <c r="O43" s="13">
        <f t="shared" si="1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3"/>
        <v>4.4394444444444447</v>
      </c>
      <c r="G44" t="s">
        <v>20</v>
      </c>
      <c r="H44">
        <v>222</v>
      </c>
      <c r="I44" s="6">
        <f t="shared" si="2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0"/>
        <v>40728.208333333336</v>
      </c>
      <c r="O44" s="13">
        <f t="shared" si="1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3"/>
        <v>1.859390243902439</v>
      </c>
      <c r="G45" t="s">
        <v>20</v>
      </c>
      <c r="H45">
        <v>6212</v>
      </c>
      <c r="I45" s="6">
        <f t="shared" si="2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0"/>
        <v>41844.208333333336</v>
      </c>
      <c r="O45" s="13">
        <f t="shared" si="1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3"/>
        <v>6.5881249999999998</v>
      </c>
      <c r="G46" t="s">
        <v>20</v>
      </c>
      <c r="H46">
        <v>98</v>
      </c>
      <c r="I46" s="6">
        <f t="shared" si="2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0"/>
        <v>43541.208333333328</v>
      </c>
      <c r="O46" s="13">
        <f t="shared" si="1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3"/>
        <v>0.4768421052631579</v>
      </c>
      <c r="G47" t="s">
        <v>14</v>
      </c>
      <c r="H47">
        <v>48</v>
      </c>
      <c r="I47" s="6">
        <f t="shared" si="2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0"/>
        <v>42676.208333333328</v>
      </c>
      <c r="O47" s="13">
        <f t="shared" si="1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3"/>
        <v>1.1478378378378378</v>
      </c>
      <c r="G48" t="s">
        <v>20</v>
      </c>
      <c r="H48">
        <v>92</v>
      </c>
      <c r="I48" s="6">
        <f t="shared" si="2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0"/>
        <v>40367.208333333336</v>
      </c>
      <c r="O48" s="13">
        <f t="shared" si="1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3"/>
        <v>4.7526666666666664</v>
      </c>
      <c r="G49" t="s">
        <v>20</v>
      </c>
      <c r="H49">
        <v>149</v>
      </c>
      <c r="I49" s="6">
        <f t="shared" si="2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0"/>
        <v>41727.208333333336</v>
      </c>
      <c r="O49" s="13">
        <f t="shared" si="1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3"/>
        <v>3.86972972972973</v>
      </c>
      <c r="G50" t="s">
        <v>20</v>
      </c>
      <c r="H50">
        <v>2431</v>
      </c>
      <c r="I50" s="6">
        <f t="shared" si="2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0"/>
        <v>42180.208333333328</v>
      </c>
      <c r="O50" s="13">
        <f t="shared" si="1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3"/>
        <v>1.89625</v>
      </c>
      <c r="G51" t="s">
        <v>20</v>
      </c>
      <c r="H51">
        <v>303</v>
      </c>
      <c r="I51" s="6">
        <f t="shared" si="2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0"/>
        <v>43758.208333333328</v>
      </c>
      <c r="O51" s="13">
        <f t="shared" si="1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3"/>
        <v>0.02</v>
      </c>
      <c r="G52" t="s">
        <v>14</v>
      </c>
      <c r="H52">
        <v>1</v>
      </c>
      <c r="I52" s="6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0"/>
        <v>41487.208333333336</v>
      </c>
      <c r="O52" s="13">
        <f t="shared" si="1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3"/>
        <v>0.91867805186590767</v>
      </c>
      <c r="G53" t="s">
        <v>14</v>
      </c>
      <c r="H53">
        <v>1467</v>
      </c>
      <c r="I53" s="6">
        <f t="shared" si="2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0"/>
        <v>40995.208333333336</v>
      </c>
      <c r="O53" s="13">
        <f t="shared" si="1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3"/>
        <v>0.34152777777777776</v>
      </c>
      <c r="G54" t="s">
        <v>14</v>
      </c>
      <c r="H54">
        <v>75</v>
      </c>
      <c r="I54" s="6">
        <f t="shared" si="2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0"/>
        <v>40436.208333333336</v>
      </c>
      <c r="O54" s="13">
        <f t="shared" si="1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3"/>
        <v>1.4040909090909091</v>
      </c>
      <c r="G55" t="s">
        <v>20</v>
      </c>
      <c r="H55">
        <v>209</v>
      </c>
      <c r="I55" s="6">
        <f t="shared" si="2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0"/>
        <v>41779.208333333336</v>
      </c>
      <c r="O55" s="13">
        <f t="shared" si="1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3"/>
        <v>0.89866666666666661</v>
      </c>
      <c r="G56" t="s">
        <v>14</v>
      </c>
      <c r="H56">
        <v>120</v>
      </c>
      <c r="I56" s="6">
        <f t="shared" si="2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0"/>
        <v>43170.25</v>
      </c>
      <c r="O56" s="13">
        <f t="shared" si="1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3"/>
        <v>1.7796969696969698</v>
      </c>
      <c r="G57" t="s">
        <v>20</v>
      </c>
      <c r="H57">
        <v>131</v>
      </c>
      <c r="I57" s="6">
        <f t="shared" si="2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0"/>
        <v>43311.208333333328</v>
      </c>
      <c r="O57" s="13">
        <f t="shared" si="1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3"/>
        <v>1.436625</v>
      </c>
      <c r="G58" t="s">
        <v>20</v>
      </c>
      <c r="H58">
        <v>164</v>
      </c>
      <c r="I58" s="6">
        <f t="shared" si="2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0"/>
        <v>42014.25</v>
      </c>
      <c r="O58" s="13">
        <f t="shared" si="1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3"/>
        <v>2.1527586206896552</v>
      </c>
      <c r="G59" t="s">
        <v>20</v>
      </c>
      <c r="H59">
        <v>201</v>
      </c>
      <c r="I59" s="6">
        <f t="shared" si="2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0"/>
        <v>42979.208333333328</v>
      </c>
      <c r="O59" s="13">
        <f t="shared" si="1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3"/>
        <v>2.2711111111111113</v>
      </c>
      <c r="G60" t="s">
        <v>20</v>
      </c>
      <c r="H60">
        <v>211</v>
      </c>
      <c r="I60" s="6">
        <f t="shared" si="2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0"/>
        <v>42268.208333333328</v>
      </c>
      <c r="O60" s="13">
        <f t="shared" si="1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3"/>
        <v>2.7507142857142859</v>
      </c>
      <c r="G61" t="s">
        <v>20</v>
      </c>
      <c r="H61">
        <v>128</v>
      </c>
      <c r="I61" s="6">
        <f t="shared" si="2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0"/>
        <v>42898.208333333328</v>
      </c>
      <c r="O61" s="13">
        <f t="shared" si="1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3"/>
        <v>1.4437048832271762</v>
      </c>
      <c r="G62" t="s">
        <v>20</v>
      </c>
      <c r="H62">
        <v>1600</v>
      </c>
      <c r="I62" s="6">
        <f t="shared" si="2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0"/>
        <v>41107.208333333336</v>
      </c>
      <c r="O62" s="13">
        <f t="shared" si="1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3"/>
        <v>0.92745983935742971</v>
      </c>
      <c r="G63" t="s">
        <v>14</v>
      </c>
      <c r="H63">
        <v>2253</v>
      </c>
      <c r="I63" s="6">
        <f t="shared" si="2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0"/>
        <v>40595.25</v>
      </c>
      <c r="O63" s="13">
        <f t="shared" si="1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3"/>
        <v>7.226</v>
      </c>
      <c r="G64" t="s">
        <v>20</v>
      </c>
      <c r="H64">
        <v>249</v>
      </c>
      <c r="I64" s="6">
        <f t="shared" si="2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0"/>
        <v>42160.208333333328</v>
      </c>
      <c r="O64" s="13">
        <f t="shared" si="1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3"/>
        <v>0.11851063829787234</v>
      </c>
      <c r="G65" t="s">
        <v>14</v>
      </c>
      <c r="H65">
        <v>5</v>
      </c>
      <c r="I65" s="6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0"/>
        <v>42853.208333333328</v>
      </c>
      <c r="O65" s="13">
        <f t="shared" si="1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3"/>
        <v>0.97642857142857142</v>
      </c>
      <c r="G66" t="s">
        <v>14</v>
      </c>
      <c r="H66">
        <v>38</v>
      </c>
      <c r="I66" s="6">
        <f t="shared" si="2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0"/>
        <v>43283.208333333328</v>
      </c>
      <c r="O66" s="13">
        <f t="shared" si="1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si="3"/>
        <v>2.3614754098360655</v>
      </c>
      <c r="G67" t="s">
        <v>20</v>
      </c>
      <c r="H67">
        <v>236</v>
      </c>
      <c r="I67" s="6">
        <f t="shared" si="2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O130" si="4">(((L67/60)/60)/24)+DATE(1970,1,1)</f>
        <v>40570.25</v>
      </c>
      <c r="O67" s="13">
        <f t="shared" si="4"/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3"/>
        <v>0.45068965517241377</v>
      </c>
      <c r="G68" t="s">
        <v>14</v>
      </c>
      <c r="H68">
        <v>12</v>
      </c>
      <c r="I68" s="6">
        <f t="shared" ref="I68:I131" si="5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4"/>
        <v>42102.208333333328</v>
      </c>
      <c r="O68" s="13">
        <f t="shared" si="4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ref="F69:F132" si="6">(E69/D69)</f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4"/>
        <v>40203.25</v>
      </c>
      <c r="O69" s="13">
        <f t="shared" si="4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4"/>
        <v>42943.208333333328</v>
      </c>
      <c r="O70" s="13">
        <f t="shared" si="4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4"/>
        <v>40531.25</v>
      </c>
      <c r="O71" s="13">
        <f t="shared" si="4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4"/>
        <v>40484.208333333336</v>
      </c>
      <c r="O72" s="13">
        <f t="shared" si="4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4"/>
        <v>43799.25</v>
      </c>
      <c r="O73" s="13">
        <f t="shared" si="4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4"/>
        <v>42186.208333333328</v>
      </c>
      <c r="O74" s="13">
        <f t="shared" si="4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4"/>
        <v>42701.25</v>
      </c>
      <c r="O75" s="13">
        <f t="shared" si="4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4"/>
        <v>42456.208333333328</v>
      </c>
      <c r="O76" s="13">
        <f t="shared" si="4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4"/>
        <v>43296.208333333328</v>
      </c>
      <c r="O77" s="13">
        <f t="shared" si="4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4"/>
        <v>42027.25</v>
      </c>
      <c r="O78" s="13">
        <f t="shared" si="4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4"/>
        <v>40448.208333333336</v>
      </c>
      <c r="O79" s="13">
        <f t="shared" si="4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4"/>
        <v>43206.208333333328</v>
      </c>
      <c r="O80" s="13">
        <f t="shared" si="4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4"/>
        <v>43267.208333333328</v>
      </c>
      <c r="O81" s="13">
        <f t="shared" si="4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4"/>
        <v>42976.208333333328</v>
      </c>
      <c r="O82" s="13">
        <f t="shared" si="4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4"/>
        <v>43062.25</v>
      </c>
      <c r="O83" s="13">
        <f t="shared" si="4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4"/>
        <v>43482.25</v>
      </c>
      <c r="O84" s="13">
        <f t="shared" si="4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4"/>
        <v>42579.208333333328</v>
      </c>
      <c r="O85" s="13">
        <f t="shared" si="4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4"/>
        <v>41118.208333333336</v>
      </c>
      <c r="O86" s="13">
        <f t="shared" si="4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4"/>
        <v>40797.208333333336</v>
      </c>
      <c r="O87" s="13">
        <f t="shared" si="4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4"/>
        <v>42128.208333333328</v>
      </c>
      <c r="O88" s="13">
        <f t="shared" si="4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4"/>
        <v>40610.25</v>
      </c>
      <c r="O89" s="13">
        <f t="shared" si="4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4"/>
        <v>42110.208333333328</v>
      </c>
      <c r="O90" s="13">
        <f t="shared" si="4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4"/>
        <v>40283.208333333336</v>
      </c>
      <c r="O91" s="13">
        <f t="shared" si="4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4"/>
        <v>42425.25</v>
      </c>
      <c r="O92" s="13">
        <f t="shared" si="4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4"/>
        <v>42588.208333333328</v>
      </c>
      <c r="O93" s="13">
        <f t="shared" si="4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4"/>
        <v>40352.208333333336</v>
      </c>
      <c r="O94" s="13">
        <f t="shared" si="4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4"/>
        <v>41202.208333333336</v>
      </c>
      <c r="O95" s="13">
        <f t="shared" si="4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4"/>
        <v>43562.208333333328</v>
      </c>
      <c r="O96" s="13">
        <f t="shared" si="4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4"/>
        <v>43752.208333333328</v>
      </c>
      <c r="O97" s="13">
        <f t="shared" si="4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4"/>
        <v>40612.25</v>
      </c>
      <c r="O98" s="13">
        <f t="shared" si="4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4"/>
        <v>42180.208333333328</v>
      </c>
      <c r="O99" s="13">
        <f t="shared" si="4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4"/>
        <v>42212.208333333328</v>
      </c>
      <c r="O100" s="13">
        <f t="shared" si="4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4"/>
        <v>41968.25</v>
      </c>
      <c r="O101" s="13">
        <f t="shared" si="4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4"/>
        <v>40835.208333333336</v>
      </c>
      <c r="O102" s="13">
        <f t="shared" si="4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4"/>
        <v>42056.25</v>
      </c>
      <c r="O103" s="13">
        <f t="shared" si="4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4"/>
        <v>43234.208333333328</v>
      </c>
      <c r="O104" s="13">
        <f t="shared" si="4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4"/>
        <v>40475.208333333336</v>
      </c>
      <c r="O105" s="13">
        <f t="shared" si="4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4"/>
        <v>42878.208333333328</v>
      </c>
      <c r="O106" s="13">
        <f t="shared" si="4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4"/>
        <v>41366.208333333336</v>
      </c>
      <c r="O107" s="13">
        <f t="shared" si="4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4"/>
        <v>43716.208333333328</v>
      </c>
      <c r="O108" s="13">
        <f t="shared" si="4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4"/>
        <v>43213.208333333328</v>
      </c>
      <c r="O109" s="13">
        <f t="shared" si="4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4"/>
        <v>41005.208333333336</v>
      </c>
      <c r="O110" s="13">
        <f t="shared" si="4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4"/>
        <v>41651.25</v>
      </c>
      <c r="O111" s="13">
        <f t="shared" si="4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4"/>
        <v>43354.208333333328</v>
      </c>
      <c r="O112" s="13">
        <f t="shared" si="4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4"/>
        <v>41174.208333333336</v>
      </c>
      <c r="O113" s="13">
        <f t="shared" si="4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4"/>
        <v>41875.208333333336</v>
      </c>
      <c r="O114" s="13">
        <f t="shared" si="4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4"/>
        <v>42990.208333333328</v>
      </c>
      <c r="O115" s="13">
        <f t="shared" si="4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4"/>
        <v>43564.208333333328</v>
      </c>
      <c r="O116" s="13">
        <f t="shared" si="4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4"/>
        <v>43056.25</v>
      </c>
      <c r="O117" s="13">
        <f t="shared" si="4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4"/>
        <v>42265.208333333328</v>
      </c>
      <c r="O118" s="13">
        <f t="shared" si="4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4"/>
        <v>40808.208333333336</v>
      </c>
      <c r="O119" s="13">
        <f t="shared" si="4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4"/>
        <v>41665.25</v>
      </c>
      <c r="O120" s="13">
        <f t="shared" si="4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4"/>
        <v>41806.208333333336</v>
      </c>
      <c r="O121" s="13">
        <f t="shared" si="4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4"/>
        <v>42111.208333333328</v>
      </c>
      <c r="O122" s="13">
        <f t="shared" si="4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4"/>
        <v>41917.208333333336</v>
      </c>
      <c r="O123" s="13">
        <f t="shared" si="4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4"/>
        <v>41970.25</v>
      </c>
      <c r="O124" s="13">
        <f t="shared" si="4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4"/>
        <v>42332.25</v>
      </c>
      <c r="O125" s="13">
        <f t="shared" si="4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4"/>
        <v>43598.208333333328</v>
      </c>
      <c r="O126" s="13">
        <f t="shared" si="4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4"/>
        <v>43362.208333333328</v>
      </c>
      <c r="O127" s="13">
        <f t="shared" si="4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4"/>
        <v>42596.208333333328</v>
      </c>
      <c r="O128" s="13">
        <f t="shared" si="4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4"/>
        <v>40310.208333333336</v>
      </c>
      <c r="O129" s="13">
        <f t="shared" si="4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4"/>
        <v>40417.208333333336</v>
      </c>
      <c r="O130" s="13">
        <f t="shared" si="4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si="6"/>
        <v>3.2026936026936029E-2</v>
      </c>
      <c r="G131" t="s">
        <v>74</v>
      </c>
      <c r="H131">
        <v>55</v>
      </c>
      <c r="I131" s="6">
        <f t="shared" si="5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O194" si="7">(((L131/60)/60)/24)+DATE(1970,1,1)</f>
        <v>42038.25</v>
      </c>
      <c r="O131" s="13">
        <f t="shared" si="7"/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6"/>
        <v>1.5546875</v>
      </c>
      <c r="G132" t="s">
        <v>20</v>
      </c>
      <c r="H132">
        <v>533</v>
      </c>
      <c r="I132" s="6">
        <f t="shared" ref="I132:I195" si="8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7"/>
        <v>40842.208333333336</v>
      </c>
      <c r="O132" s="13">
        <f t="shared" si="7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ref="F133:F196" si="9">(E133/D133)</f>
        <v>1.0085974499089254</v>
      </c>
      <c r="G133" t="s">
        <v>20</v>
      </c>
      <c r="H133">
        <v>2443</v>
      </c>
      <c r="I133" s="6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7"/>
        <v>41607.25</v>
      </c>
      <c r="O133" s="13">
        <f t="shared" si="7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9"/>
        <v>1.1618181818181819</v>
      </c>
      <c r="G134" t="s">
        <v>20</v>
      </c>
      <c r="H134">
        <v>89</v>
      </c>
      <c r="I134" s="6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7"/>
        <v>43112.25</v>
      </c>
      <c r="O134" s="13">
        <f t="shared" si="7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9"/>
        <v>3.1077777777777778</v>
      </c>
      <c r="G135" t="s">
        <v>20</v>
      </c>
      <c r="H135">
        <v>159</v>
      </c>
      <c r="I135" s="6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7"/>
        <v>40767.208333333336</v>
      </c>
      <c r="O135" s="13">
        <f t="shared" si="7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9"/>
        <v>0.89736683417085428</v>
      </c>
      <c r="G136" t="s">
        <v>14</v>
      </c>
      <c r="H136">
        <v>940</v>
      </c>
      <c r="I136" s="6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7"/>
        <v>40713.208333333336</v>
      </c>
      <c r="O136" s="13">
        <f t="shared" si="7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9"/>
        <v>0.71272727272727276</v>
      </c>
      <c r="G137" t="s">
        <v>14</v>
      </c>
      <c r="H137">
        <v>117</v>
      </c>
      <c r="I137" s="6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7"/>
        <v>41340.25</v>
      </c>
      <c r="O137" s="13">
        <f t="shared" si="7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9"/>
        <v>3.2862318840579711E-2</v>
      </c>
      <c r="G138" t="s">
        <v>74</v>
      </c>
      <c r="H138">
        <v>58</v>
      </c>
      <c r="I138" s="6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7"/>
        <v>41797.208333333336</v>
      </c>
      <c r="O138" s="13">
        <f t="shared" si="7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9"/>
        <v>2.617777777777778</v>
      </c>
      <c r="G139" t="s">
        <v>20</v>
      </c>
      <c r="H139">
        <v>50</v>
      </c>
      <c r="I139" s="6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7"/>
        <v>40457.208333333336</v>
      </c>
      <c r="O139" s="13">
        <f t="shared" si="7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9"/>
        <v>0.96</v>
      </c>
      <c r="G140" t="s">
        <v>14</v>
      </c>
      <c r="H140">
        <v>115</v>
      </c>
      <c r="I140" s="6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7"/>
        <v>41180.208333333336</v>
      </c>
      <c r="O140" s="13">
        <f t="shared" si="7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9"/>
        <v>0.20896851248642778</v>
      </c>
      <c r="G141" t="s">
        <v>14</v>
      </c>
      <c r="H141">
        <v>326</v>
      </c>
      <c r="I141" s="6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7"/>
        <v>42115.208333333328</v>
      </c>
      <c r="O141" s="13">
        <f t="shared" si="7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9"/>
        <v>2.2316363636363636</v>
      </c>
      <c r="G142" t="s">
        <v>20</v>
      </c>
      <c r="H142">
        <v>186</v>
      </c>
      <c r="I142" s="6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7"/>
        <v>43156.25</v>
      </c>
      <c r="O142" s="13">
        <f t="shared" si="7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9"/>
        <v>1.0159097978227061</v>
      </c>
      <c r="G143" t="s">
        <v>20</v>
      </c>
      <c r="H143">
        <v>1071</v>
      </c>
      <c r="I143" s="6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7"/>
        <v>42167.208333333328</v>
      </c>
      <c r="O143" s="13">
        <f t="shared" si="7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9"/>
        <v>2.3003999999999998</v>
      </c>
      <c r="G144" t="s">
        <v>20</v>
      </c>
      <c r="H144">
        <v>117</v>
      </c>
      <c r="I144" s="6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7"/>
        <v>41005.208333333336</v>
      </c>
      <c r="O144" s="13">
        <f t="shared" si="7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9"/>
        <v>1.355925925925926</v>
      </c>
      <c r="G145" t="s">
        <v>20</v>
      </c>
      <c r="H145">
        <v>70</v>
      </c>
      <c r="I145" s="6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7"/>
        <v>40357.208333333336</v>
      </c>
      <c r="O145" s="13">
        <f t="shared" si="7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9"/>
        <v>1.2909999999999999</v>
      </c>
      <c r="G146" t="s">
        <v>20</v>
      </c>
      <c r="H146">
        <v>135</v>
      </c>
      <c r="I146" s="6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7"/>
        <v>43633.208333333328</v>
      </c>
      <c r="O146" s="13">
        <f t="shared" si="7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9"/>
        <v>2.3651200000000001</v>
      </c>
      <c r="G147" t="s">
        <v>20</v>
      </c>
      <c r="H147">
        <v>768</v>
      </c>
      <c r="I147" s="6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7"/>
        <v>41889.208333333336</v>
      </c>
      <c r="O147" s="13">
        <f t="shared" si="7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9"/>
        <v>0.17249999999999999</v>
      </c>
      <c r="G148" t="s">
        <v>74</v>
      </c>
      <c r="H148">
        <v>51</v>
      </c>
      <c r="I148" s="6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7"/>
        <v>40855.25</v>
      </c>
      <c r="O148" s="13">
        <f t="shared" si="7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9"/>
        <v>1.1249397590361445</v>
      </c>
      <c r="G149" t="s">
        <v>20</v>
      </c>
      <c r="H149">
        <v>199</v>
      </c>
      <c r="I149" s="6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7"/>
        <v>42534.208333333328</v>
      </c>
      <c r="O149" s="13">
        <f t="shared" si="7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9"/>
        <v>1.2102150537634409</v>
      </c>
      <c r="G150" t="s">
        <v>20</v>
      </c>
      <c r="H150">
        <v>107</v>
      </c>
      <c r="I150" s="6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7"/>
        <v>42941.208333333328</v>
      </c>
      <c r="O150" s="13">
        <f t="shared" si="7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9"/>
        <v>2.1987096774193549</v>
      </c>
      <c r="G151" t="s">
        <v>20</v>
      </c>
      <c r="H151">
        <v>195</v>
      </c>
      <c r="I151" s="6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7"/>
        <v>41275.25</v>
      </c>
      <c r="O151" s="13">
        <f t="shared" si="7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9"/>
        <v>0.01</v>
      </c>
      <c r="G152" t="s">
        <v>14</v>
      </c>
      <c r="H152">
        <v>1</v>
      </c>
      <c r="I152" s="6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7"/>
        <v>43450.25</v>
      </c>
      <c r="O152" s="13">
        <f t="shared" si="7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9"/>
        <v>0.64166909620991253</v>
      </c>
      <c r="G153" t="s">
        <v>14</v>
      </c>
      <c r="H153">
        <v>1467</v>
      </c>
      <c r="I153" s="6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7"/>
        <v>41799.208333333336</v>
      </c>
      <c r="O153" s="13">
        <f t="shared" si="7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9"/>
        <v>4.2306746987951804</v>
      </c>
      <c r="G154" t="s">
        <v>20</v>
      </c>
      <c r="H154">
        <v>3376</v>
      </c>
      <c r="I154" s="6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7"/>
        <v>42783.25</v>
      </c>
      <c r="O154" s="13">
        <f t="shared" si="7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9"/>
        <v>0.92984160506863778</v>
      </c>
      <c r="G155" t="s">
        <v>14</v>
      </c>
      <c r="H155">
        <v>5681</v>
      </c>
      <c r="I155" s="6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7"/>
        <v>41201.208333333336</v>
      </c>
      <c r="O155" s="13">
        <f t="shared" si="7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9"/>
        <v>0.58756567425569173</v>
      </c>
      <c r="G156" t="s">
        <v>14</v>
      </c>
      <c r="H156">
        <v>1059</v>
      </c>
      <c r="I156" s="6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7"/>
        <v>42502.208333333328</v>
      </c>
      <c r="O156" s="13">
        <f t="shared" si="7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9"/>
        <v>0.65022222222222226</v>
      </c>
      <c r="G157" t="s">
        <v>14</v>
      </c>
      <c r="H157">
        <v>1194</v>
      </c>
      <c r="I157" s="6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7"/>
        <v>40262.208333333336</v>
      </c>
      <c r="O157" s="13">
        <f t="shared" si="7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9"/>
        <v>0.73939560439560437</v>
      </c>
      <c r="G158" t="s">
        <v>74</v>
      </c>
      <c r="H158">
        <v>379</v>
      </c>
      <c r="I158" s="6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7"/>
        <v>43743.208333333328</v>
      </c>
      <c r="O158" s="13">
        <f t="shared" si="7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9"/>
        <v>0.52666666666666662</v>
      </c>
      <c r="G159" t="s">
        <v>14</v>
      </c>
      <c r="H159">
        <v>30</v>
      </c>
      <c r="I159" s="6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7"/>
        <v>41638.25</v>
      </c>
      <c r="O159" s="13">
        <f t="shared" si="7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9"/>
        <v>2.2095238095238097</v>
      </c>
      <c r="G160" t="s">
        <v>20</v>
      </c>
      <c r="H160">
        <v>41</v>
      </c>
      <c r="I160" s="6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7"/>
        <v>42346.25</v>
      </c>
      <c r="O160" s="13">
        <f t="shared" si="7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9"/>
        <v>1.0001150627615063</v>
      </c>
      <c r="G161" t="s">
        <v>20</v>
      </c>
      <c r="H161">
        <v>1821</v>
      </c>
      <c r="I161" s="6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7"/>
        <v>43551.208333333328</v>
      </c>
      <c r="O161" s="13">
        <f t="shared" si="7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9"/>
        <v>1.6231249999999999</v>
      </c>
      <c r="G162" t="s">
        <v>20</v>
      </c>
      <c r="H162">
        <v>164</v>
      </c>
      <c r="I162" s="6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7"/>
        <v>43582.208333333328</v>
      </c>
      <c r="O162" s="13">
        <f t="shared" si="7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9"/>
        <v>0.78181818181818186</v>
      </c>
      <c r="G163" t="s">
        <v>14</v>
      </c>
      <c r="H163">
        <v>75</v>
      </c>
      <c r="I163" s="6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7"/>
        <v>42270.208333333328</v>
      </c>
      <c r="O163" s="13">
        <f t="shared" si="7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9"/>
        <v>1.4973770491803278</v>
      </c>
      <c r="G164" t="s">
        <v>20</v>
      </c>
      <c r="H164">
        <v>157</v>
      </c>
      <c r="I164" s="6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7"/>
        <v>43442.25</v>
      </c>
      <c r="O164" s="13">
        <f t="shared" si="7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9"/>
        <v>2.5325714285714285</v>
      </c>
      <c r="G165" t="s">
        <v>20</v>
      </c>
      <c r="H165">
        <v>246</v>
      </c>
      <c r="I165" s="6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7"/>
        <v>43028.208333333328</v>
      </c>
      <c r="O165" s="13">
        <f t="shared" si="7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9"/>
        <v>1.0016943521594683</v>
      </c>
      <c r="G166" t="s">
        <v>20</v>
      </c>
      <c r="H166">
        <v>1396</v>
      </c>
      <c r="I166" s="6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7"/>
        <v>43016.208333333328</v>
      </c>
      <c r="O166" s="13">
        <f t="shared" si="7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9"/>
        <v>1.2199004424778761</v>
      </c>
      <c r="G167" t="s">
        <v>20</v>
      </c>
      <c r="H167">
        <v>2506</v>
      </c>
      <c r="I167" s="6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7"/>
        <v>42948.208333333328</v>
      </c>
      <c r="O167" s="13">
        <f t="shared" si="7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9"/>
        <v>1.3713265306122449</v>
      </c>
      <c r="G168" t="s">
        <v>20</v>
      </c>
      <c r="H168">
        <v>244</v>
      </c>
      <c r="I168" s="6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7"/>
        <v>40534.25</v>
      </c>
      <c r="O168" s="13">
        <f t="shared" si="7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9"/>
        <v>4.155384615384615</v>
      </c>
      <c r="G169" t="s">
        <v>20</v>
      </c>
      <c r="H169">
        <v>146</v>
      </c>
      <c r="I169" s="6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7"/>
        <v>41435.208333333336</v>
      </c>
      <c r="O169" s="13">
        <f t="shared" si="7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9"/>
        <v>0.3130913348946136</v>
      </c>
      <c r="G170" t="s">
        <v>14</v>
      </c>
      <c r="H170">
        <v>955</v>
      </c>
      <c r="I170" s="6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7"/>
        <v>43518.25</v>
      </c>
      <c r="O170" s="13">
        <f t="shared" si="7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9"/>
        <v>4.240815450643777</v>
      </c>
      <c r="G171" t="s">
        <v>20</v>
      </c>
      <c r="H171">
        <v>1267</v>
      </c>
      <c r="I171" s="6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7"/>
        <v>41077.208333333336</v>
      </c>
      <c r="O171" s="13">
        <f t="shared" si="7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9"/>
        <v>2.9388623072833599E-2</v>
      </c>
      <c r="G172" t="s">
        <v>14</v>
      </c>
      <c r="H172">
        <v>67</v>
      </c>
      <c r="I172" s="6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7"/>
        <v>42950.208333333328</v>
      </c>
      <c r="O172" s="13">
        <f t="shared" si="7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9"/>
        <v>0.1063265306122449</v>
      </c>
      <c r="G173" t="s">
        <v>14</v>
      </c>
      <c r="H173">
        <v>5</v>
      </c>
      <c r="I173" s="6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7"/>
        <v>41718.208333333336</v>
      </c>
      <c r="O173" s="13">
        <f t="shared" si="7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9"/>
        <v>0.82874999999999999</v>
      </c>
      <c r="G174" t="s">
        <v>14</v>
      </c>
      <c r="H174">
        <v>26</v>
      </c>
      <c r="I174" s="6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7"/>
        <v>41839.208333333336</v>
      </c>
      <c r="O174" s="13">
        <f t="shared" si="7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9"/>
        <v>1.6301447776628748</v>
      </c>
      <c r="G175" t="s">
        <v>20</v>
      </c>
      <c r="H175">
        <v>1561</v>
      </c>
      <c r="I175" s="6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7"/>
        <v>41412.208333333336</v>
      </c>
      <c r="O175" s="13">
        <f t="shared" si="7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9"/>
        <v>8.9466666666666672</v>
      </c>
      <c r="G176" t="s">
        <v>20</v>
      </c>
      <c r="H176">
        <v>48</v>
      </c>
      <c r="I176" s="6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7"/>
        <v>42282.208333333328</v>
      </c>
      <c r="O176" s="13">
        <f t="shared" si="7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9"/>
        <v>0.26191501103752757</v>
      </c>
      <c r="G177" t="s">
        <v>14</v>
      </c>
      <c r="H177">
        <v>1130</v>
      </c>
      <c r="I177" s="6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7"/>
        <v>42613.208333333328</v>
      </c>
      <c r="O177" s="13">
        <f t="shared" si="7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9"/>
        <v>0.74834782608695649</v>
      </c>
      <c r="G178" t="s">
        <v>14</v>
      </c>
      <c r="H178">
        <v>782</v>
      </c>
      <c r="I178" s="6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7"/>
        <v>42616.208333333328</v>
      </c>
      <c r="O178" s="13">
        <f t="shared" si="7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9"/>
        <v>4.1647680412371137</v>
      </c>
      <c r="G179" t="s">
        <v>20</v>
      </c>
      <c r="H179">
        <v>2739</v>
      </c>
      <c r="I179" s="6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7"/>
        <v>40497.25</v>
      </c>
      <c r="O179" s="13">
        <f t="shared" si="7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9"/>
        <v>0.96208333333333329</v>
      </c>
      <c r="G180" t="s">
        <v>14</v>
      </c>
      <c r="H180">
        <v>210</v>
      </c>
      <c r="I180" s="6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7"/>
        <v>42999.208333333328</v>
      </c>
      <c r="O180" s="13">
        <f t="shared" si="7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9"/>
        <v>3.5771910112359548</v>
      </c>
      <c r="G181" t="s">
        <v>20</v>
      </c>
      <c r="H181">
        <v>3537</v>
      </c>
      <c r="I181" s="6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7"/>
        <v>41350.208333333336</v>
      </c>
      <c r="O181" s="13">
        <f t="shared" si="7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9"/>
        <v>3.0845714285714285</v>
      </c>
      <c r="G182" t="s">
        <v>20</v>
      </c>
      <c r="H182">
        <v>2107</v>
      </c>
      <c r="I182" s="6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7"/>
        <v>40259.208333333336</v>
      </c>
      <c r="O182" s="13">
        <f t="shared" si="7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9"/>
        <v>0.61802325581395345</v>
      </c>
      <c r="G183" t="s">
        <v>14</v>
      </c>
      <c r="H183">
        <v>136</v>
      </c>
      <c r="I183" s="6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7"/>
        <v>43012.208333333328</v>
      </c>
      <c r="O183" s="13">
        <f t="shared" si="7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9"/>
        <v>7.2232472324723247</v>
      </c>
      <c r="G184" t="s">
        <v>20</v>
      </c>
      <c r="H184">
        <v>3318</v>
      </c>
      <c r="I184" s="6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7"/>
        <v>43631.208333333328</v>
      </c>
      <c r="O184" s="13">
        <f t="shared" si="7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9"/>
        <v>0.69117647058823528</v>
      </c>
      <c r="G185" t="s">
        <v>14</v>
      </c>
      <c r="H185">
        <v>86</v>
      </c>
      <c r="I185" s="6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7"/>
        <v>40430.208333333336</v>
      </c>
      <c r="O185" s="13">
        <f t="shared" si="7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9"/>
        <v>2.9305555555555554</v>
      </c>
      <c r="G186" t="s">
        <v>20</v>
      </c>
      <c r="H186">
        <v>340</v>
      </c>
      <c r="I186" s="6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7"/>
        <v>43588.208333333328</v>
      </c>
      <c r="O186" s="13">
        <f t="shared" si="7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9"/>
        <v>0.71799999999999997</v>
      </c>
      <c r="G187" t="s">
        <v>14</v>
      </c>
      <c r="H187">
        <v>19</v>
      </c>
      <c r="I187" s="6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7"/>
        <v>43233.208333333328</v>
      </c>
      <c r="O187" s="13">
        <f t="shared" si="7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9"/>
        <v>0.31934684684684683</v>
      </c>
      <c r="G188" t="s">
        <v>14</v>
      </c>
      <c r="H188">
        <v>886</v>
      </c>
      <c r="I188" s="6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7"/>
        <v>41782.208333333336</v>
      </c>
      <c r="O188" s="13">
        <f t="shared" si="7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9"/>
        <v>2.2987375415282392</v>
      </c>
      <c r="G189" t="s">
        <v>20</v>
      </c>
      <c r="H189">
        <v>1442</v>
      </c>
      <c r="I189" s="6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7"/>
        <v>41328.25</v>
      </c>
      <c r="O189" s="13">
        <f t="shared" si="7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9"/>
        <v>0.3201219512195122</v>
      </c>
      <c r="G190" t="s">
        <v>14</v>
      </c>
      <c r="H190">
        <v>35</v>
      </c>
      <c r="I190" s="6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7"/>
        <v>41975.25</v>
      </c>
      <c r="O190" s="13">
        <f t="shared" si="7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9"/>
        <v>0.23525352848928385</v>
      </c>
      <c r="G191" t="s">
        <v>74</v>
      </c>
      <c r="H191">
        <v>441</v>
      </c>
      <c r="I191" s="6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7"/>
        <v>42433.25</v>
      </c>
      <c r="O191" s="13">
        <f t="shared" si="7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9"/>
        <v>0.68594594594594593</v>
      </c>
      <c r="G192" t="s">
        <v>14</v>
      </c>
      <c r="H192">
        <v>24</v>
      </c>
      <c r="I192" s="6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7"/>
        <v>41429.208333333336</v>
      </c>
      <c r="O192" s="13">
        <f t="shared" si="7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9"/>
        <v>0.37952380952380954</v>
      </c>
      <c r="G193" t="s">
        <v>14</v>
      </c>
      <c r="H193">
        <v>86</v>
      </c>
      <c r="I193" s="6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7"/>
        <v>43536.208333333328</v>
      </c>
      <c r="O193" s="13">
        <f t="shared" si="7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9"/>
        <v>0.19992957746478873</v>
      </c>
      <c r="G194" t="s">
        <v>14</v>
      </c>
      <c r="H194">
        <v>243</v>
      </c>
      <c r="I194" s="6">
        <f t="shared" si="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7"/>
        <v>41817.208333333336</v>
      </c>
      <c r="O194" s="13">
        <f t="shared" si="7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si="9"/>
        <v>0.45636363636363636</v>
      </c>
      <c r="G195" t="s">
        <v>14</v>
      </c>
      <c r="H195">
        <v>65</v>
      </c>
      <c r="I195" s="6">
        <f t="shared" si="8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O258" si="10">(((L195/60)/60)/24)+DATE(1970,1,1)</f>
        <v>43198.208333333328</v>
      </c>
      <c r="O195" s="13">
        <f t="shared" si="10"/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9"/>
        <v>1.227605633802817</v>
      </c>
      <c r="G196" t="s">
        <v>20</v>
      </c>
      <c r="H196">
        <v>126</v>
      </c>
      <c r="I196" s="6">
        <f t="shared" ref="I196:I259" si="11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0"/>
        <v>42261.208333333328</v>
      </c>
      <c r="O196" s="13">
        <f t="shared" si="10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ref="F197:F260" si="12">(E197/D197)</f>
        <v>3.61753164556962</v>
      </c>
      <c r="G197" t="s">
        <v>20</v>
      </c>
      <c r="H197">
        <v>524</v>
      </c>
      <c r="I197" s="6">
        <f t="shared" si="1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0"/>
        <v>43310.208333333328</v>
      </c>
      <c r="O197" s="13">
        <f t="shared" si="10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6">
        <f t="shared" si="11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0"/>
        <v>42616.208333333328</v>
      </c>
      <c r="O198" s="13">
        <f t="shared" si="10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6">
        <f t="shared" si="1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0"/>
        <v>42909.208333333328</v>
      </c>
      <c r="O199" s="13">
        <f t="shared" si="10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6">
        <f t="shared" si="1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0"/>
        <v>40396.208333333336</v>
      </c>
      <c r="O200" s="13">
        <f t="shared" si="10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6">
        <f t="shared" si="1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0"/>
        <v>42192.208333333328</v>
      </c>
      <c r="O201" s="13">
        <f t="shared" si="10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6">
        <f t="shared" si="11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0"/>
        <v>40262.208333333336</v>
      </c>
      <c r="O202" s="13">
        <f t="shared" si="10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6">
        <f t="shared" si="1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0"/>
        <v>41845.208333333336</v>
      </c>
      <c r="O203" s="13">
        <f t="shared" si="10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6">
        <f t="shared" si="1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0"/>
        <v>40818.208333333336</v>
      </c>
      <c r="O204" s="13">
        <f t="shared" si="10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6">
        <f t="shared" si="1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0"/>
        <v>42752.25</v>
      </c>
      <c r="O205" s="13">
        <f t="shared" si="10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6">
        <f t="shared" si="1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0"/>
        <v>40636.208333333336</v>
      </c>
      <c r="O206" s="13">
        <f t="shared" si="10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6">
        <f t="shared" si="1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0"/>
        <v>43390.208333333328</v>
      </c>
      <c r="O207" s="13">
        <f t="shared" si="10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6">
        <f t="shared" si="1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0"/>
        <v>40236.25</v>
      </c>
      <c r="O208" s="13">
        <f t="shared" si="10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6">
        <f t="shared" si="11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0"/>
        <v>43340.208333333328</v>
      </c>
      <c r="O209" s="13">
        <f t="shared" si="10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6">
        <f t="shared" si="1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0"/>
        <v>43048.25</v>
      </c>
      <c r="O210" s="13">
        <f t="shared" si="10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6">
        <f t="shared" si="1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0"/>
        <v>42496.208333333328</v>
      </c>
      <c r="O211" s="13">
        <f t="shared" si="10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6">
        <f t="shared" si="1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0"/>
        <v>42797.25</v>
      </c>
      <c r="O212" s="13">
        <f t="shared" si="10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6">
        <f t="shared" si="1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0"/>
        <v>41513.208333333336</v>
      </c>
      <c r="O213" s="13">
        <f t="shared" si="10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6">
        <f t="shared" si="1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0"/>
        <v>43814.25</v>
      </c>
      <c r="O214" s="13">
        <f t="shared" si="10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6">
        <f t="shared" si="1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0"/>
        <v>40488.208333333336</v>
      </c>
      <c r="O215" s="13">
        <f t="shared" si="10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6">
        <f t="shared" si="1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0"/>
        <v>40409.208333333336</v>
      </c>
      <c r="O216" s="13">
        <f t="shared" si="10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6">
        <f t="shared" si="1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0"/>
        <v>43509.25</v>
      </c>
      <c r="O217" s="13">
        <f t="shared" si="10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6">
        <f t="shared" si="1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0"/>
        <v>40869.25</v>
      </c>
      <c r="O218" s="13">
        <f t="shared" si="10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6">
        <f t="shared" si="1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0"/>
        <v>43583.208333333328</v>
      </c>
      <c r="O219" s="13">
        <f t="shared" si="10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6">
        <f t="shared" si="1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0"/>
        <v>40858.25</v>
      </c>
      <c r="O220" s="13">
        <f t="shared" si="10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6">
        <f t="shared" si="1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0"/>
        <v>41137.208333333336</v>
      </c>
      <c r="O221" s="13">
        <f t="shared" si="10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6">
        <f t="shared" si="1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0"/>
        <v>40725.208333333336</v>
      </c>
      <c r="O222" s="13">
        <f t="shared" si="10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6">
        <f t="shared" si="1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0"/>
        <v>41081.208333333336</v>
      </c>
      <c r="O223" s="13">
        <f t="shared" si="10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6">
        <f t="shared" si="1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0"/>
        <v>41914.208333333336</v>
      </c>
      <c r="O224" s="13">
        <f t="shared" si="10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6">
        <f t="shared" si="1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0"/>
        <v>42445.208333333328</v>
      </c>
      <c r="O225" s="13">
        <f t="shared" si="10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6">
        <f t="shared" si="1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0"/>
        <v>41906.208333333336</v>
      </c>
      <c r="O226" s="13">
        <f t="shared" si="10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6">
        <f t="shared" si="1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0"/>
        <v>41762.208333333336</v>
      </c>
      <c r="O227" s="13">
        <f t="shared" si="10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6">
        <f t="shared" si="1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0"/>
        <v>40276.208333333336</v>
      </c>
      <c r="O228" s="13">
        <f t="shared" si="10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6">
        <f t="shared" si="1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0"/>
        <v>42139.208333333328</v>
      </c>
      <c r="O229" s="13">
        <f t="shared" si="10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6">
        <f t="shared" si="1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0"/>
        <v>42613.208333333328</v>
      </c>
      <c r="O230" s="13">
        <f t="shared" si="10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6">
        <f t="shared" si="1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0"/>
        <v>42887.208333333328</v>
      </c>
      <c r="O231" s="13">
        <f t="shared" si="10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6">
        <f t="shared" si="1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0"/>
        <v>43805.25</v>
      </c>
      <c r="O232" s="13">
        <f t="shared" si="10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6">
        <f t="shared" si="1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0"/>
        <v>41415.208333333336</v>
      </c>
      <c r="O233" s="13">
        <f t="shared" si="10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6">
        <f t="shared" si="1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0"/>
        <v>42576.208333333328</v>
      </c>
      <c r="O234" s="13">
        <f t="shared" si="10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6">
        <f t="shared" si="1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0"/>
        <v>40706.208333333336</v>
      </c>
      <c r="O235" s="13">
        <f t="shared" si="10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6">
        <f t="shared" si="1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10"/>
        <v>42969.208333333328</v>
      </c>
      <c r="O236" s="13">
        <f t="shared" si="10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6">
        <f t="shared" si="1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0"/>
        <v>42779.25</v>
      </c>
      <c r="O237" s="13">
        <f t="shared" si="10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6">
        <f t="shared" si="1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0"/>
        <v>43641.208333333328</v>
      </c>
      <c r="O238" s="13">
        <f t="shared" si="10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6">
        <f t="shared" si="1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0"/>
        <v>41754.208333333336</v>
      </c>
      <c r="O239" s="13">
        <f t="shared" si="10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6">
        <f t="shared" si="1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0"/>
        <v>43083.25</v>
      </c>
      <c r="O240" s="13">
        <f t="shared" si="10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6">
        <f t="shared" si="1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0"/>
        <v>42245.208333333328</v>
      </c>
      <c r="O241" s="13">
        <f t="shared" si="10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6">
        <f t="shared" si="1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0"/>
        <v>40396.208333333336</v>
      </c>
      <c r="O242" s="13">
        <f t="shared" si="10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6">
        <f t="shared" si="1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0"/>
        <v>41742.208333333336</v>
      </c>
      <c r="O243" s="13">
        <f t="shared" si="10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6">
        <f t="shared" si="1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0"/>
        <v>42865.208333333328</v>
      </c>
      <c r="O244" s="13">
        <f t="shared" si="10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6">
        <f t="shared" si="1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0"/>
        <v>43163.25</v>
      </c>
      <c r="O245" s="13">
        <f t="shared" si="10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6">
        <f t="shared" si="1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0"/>
        <v>41834.208333333336</v>
      </c>
      <c r="O246" s="13">
        <f t="shared" si="10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6">
        <f t="shared" si="1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0"/>
        <v>41736.208333333336</v>
      </c>
      <c r="O247" s="13">
        <f t="shared" si="10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6">
        <f t="shared" si="1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0"/>
        <v>41491.208333333336</v>
      </c>
      <c r="O248" s="13">
        <f t="shared" si="10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6">
        <f t="shared" si="1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0"/>
        <v>42726.25</v>
      </c>
      <c r="O249" s="13">
        <f t="shared" si="10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6">
        <f t="shared" si="1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0"/>
        <v>42004.25</v>
      </c>
      <c r="O250" s="13">
        <f t="shared" si="10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6">
        <f t="shared" si="1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0"/>
        <v>42006.25</v>
      </c>
      <c r="O251" s="13">
        <f t="shared" si="10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6">
        <f t="shared" si="11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0"/>
        <v>40203.25</v>
      </c>
      <c r="O252" s="13">
        <f t="shared" si="10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6">
        <f t="shared" si="1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0"/>
        <v>41252.25</v>
      </c>
      <c r="O253" s="13">
        <f t="shared" si="10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6">
        <f t="shared" si="1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0"/>
        <v>41572.208333333336</v>
      </c>
      <c r="O254" s="13">
        <f t="shared" si="10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6">
        <f t="shared" si="1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0"/>
        <v>40641.208333333336</v>
      </c>
      <c r="O255" s="13">
        <f t="shared" si="10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6">
        <f t="shared" si="1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0"/>
        <v>42787.25</v>
      </c>
      <c r="O256" s="13">
        <f t="shared" si="10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6">
        <f t="shared" si="1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0"/>
        <v>40590.25</v>
      </c>
      <c r="O257" s="13">
        <f t="shared" si="10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s="6">
        <f t="shared" si="1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10"/>
        <v>42393.25</v>
      </c>
      <c r="O258" s="13">
        <f t="shared" si="10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si="12"/>
        <v>1.46</v>
      </c>
      <c r="G259" t="s">
        <v>20</v>
      </c>
      <c r="H259">
        <v>92</v>
      </c>
      <c r="I259" s="6">
        <f t="shared" si="11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O322" si="13">(((L259/60)/60)/24)+DATE(1970,1,1)</f>
        <v>41338.25</v>
      </c>
      <c r="O259" s="13">
        <f t="shared" si="13"/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2"/>
        <v>2.6848000000000001</v>
      </c>
      <c r="G260" t="s">
        <v>20</v>
      </c>
      <c r="H260">
        <v>186</v>
      </c>
      <c r="I260" s="6">
        <f t="shared" ref="I260:I323" si="14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13"/>
        <v>42712.25</v>
      </c>
      <c r="O260" s="13">
        <f t="shared" si="13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ref="F261:F324" si="15">(E261/D261)</f>
        <v>5.9749999999999996</v>
      </c>
      <c r="G261" t="s">
        <v>20</v>
      </c>
      <c r="H261">
        <v>138</v>
      </c>
      <c r="I261" s="6">
        <f t="shared" si="1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13"/>
        <v>41251.25</v>
      </c>
      <c r="O261" s="13">
        <f t="shared" si="13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5"/>
        <v>1.5769841269841269</v>
      </c>
      <c r="G262" t="s">
        <v>20</v>
      </c>
      <c r="H262">
        <v>261</v>
      </c>
      <c r="I262" s="6">
        <f t="shared" si="1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13"/>
        <v>41180.208333333336</v>
      </c>
      <c r="O262" s="13">
        <f t="shared" si="13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5"/>
        <v>0.31201660735468567</v>
      </c>
      <c r="G263" t="s">
        <v>14</v>
      </c>
      <c r="H263">
        <v>454</v>
      </c>
      <c r="I263" s="6">
        <f t="shared" si="1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13"/>
        <v>40415.208333333336</v>
      </c>
      <c r="O263" s="13">
        <f t="shared" si="13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5"/>
        <v>3.1341176470588237</v>
      </c>
      <c r="G264" t="s">
        <v>20</v>
      </c>
      <c r="H264">
        <v>107</v>
      </c>
      <c r="I264" s="6">
        <f t="shared" si="1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13"/>
        <v>40638.208333333336</v>
      </c>
      <c r="O264" s="13">
        <f t="shared" si="13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5"/>
        <v>3.7089655172413791</v>
      </c>
      <c r="G265" t="s">
        <v>20</v>
      </c>
      <c r="H265">
        <v>199</v>
      </c>
      <c r="I265" s="6">
        <f t="shared" si="1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13"/>
        <v>40187.25</v>
      </c>
      <c r="O265" s="13">
        <f t="shared" si="13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5"/>
        <v>3.6266447368421053</v>
      </c>
      <c r="G266" t="s">
        <v>20</v>
      </c>
      <c r="H266">
        <v>5512</v>
      </c>
      <c r="I266" s="6">
        <f t="shared" si="1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13"/>
        <v>41317.25</v>
      </c>
      <c r="O266" s="13">
        <f t="shared" si="13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5"/>
        <v>1.2308163265306122</v>
      </c>
      <c r="G267" t="s">
        <v>20</v>
      </c>
      <c r="H267">
        <v>86</v>
      </c>
      <c r="I267" s="6">
        <f t="shared" si="1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13"/>
        <v>42372.25</v>
      </c>
      <c r="O267" s="13">
        <f t="shared" si="13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5"/>
        <v>0.76766756032171579</v>
      </c>
      <c r="G268" t="s">
        <v>14</v>
      </c>
      <c r="H268">
        <v>3182</v>
      </c>
      <c r="I268" s="6">
        <f t="shared" si="1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13"/>
        <v>41950.25</v>
      </c>
      <c r="O268" s="13">
        <f t="shared" si="13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5"/>
        <v>2.3362012987012988</v>
      </c>
      <c r="G269" t="s">
        <v>20</v>
      </c>
      <c r="H269">
        <v>2768</v>
      </c>
      <c r="I269" s="6">
        <f t="shared" si="1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13"/>
        <v>41206.208333333336</v>
      </c>
      <c r="O269" s="13">
        <f t="shared" si="13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5"/>
        <v>1.8053333333333332</v>
      </c>
      <c r="G270" t="s">
        <v>20</v>
      </c>
      <c r="H270">
        <v>48</v>
      </c>
      <c r="I270" s="6">
        <f t="shared" si="1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13"/>
        <v>41186.208333333336</v>
      </c>
      <c r="O270" s="13">
        <f t="shared" si="13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5"/>
        <v>2.5262857142857142</v>
      </c>
      <c r="G271" t="s">
        <v>20</v>
      </c>
      <c r="H271">
        <v>87</v>
      </c>
      <c r="I271" s="6">
        <f t="shared" si="1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13"/>
        <v>43496.25</v>
      </c>
      <c r="O271" s="13">
        <f t="shared" si="13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5"/>
        <v>0.27176538240368026</v>
      </c>
      <c r="G272" t="s">
        <v>74</v>
      </c>
      <c r="H272">
        <v>1890</v>
      </c>
      <c r="I272" s="6">
        <f t="shared" si="1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13"/>
        <v>40514.25</v>
      </c>
      <c r="O272" s="13">
        <f t="shared" si="13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5"/>
        <v>1.2706571242680547E-2</v>
      </c>
      <c r="G273" t="s">
        <v>47</v>
      </c>
      <c r="H273">
        <v>61</v>
      </c>
      <c r="I273" s="6">
        <f t="shared" si="1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13"/>
        <v>42345.25</v>
      </c>
      <c r="O273" s="13">
        <f t="shared" si="13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5"/>
        <v>3.0400978473581213</v>
      </c>
      <c r="G274" t="s">
        <v>20</v>
      </c>
      <c r="H274">
        <v>1894</v>
      </c>
      <c r="I274" s="6">
        <f t="shared" si="1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13"/>
        <v>43656.208333333328</v>
      </c>
      <c r="O274" s="13">
        <f t="shared" si="13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5"/>
        <v>1.3723076923076922</v>
      </c>
      <c r="G275" t="s">
        <v>20</v>
      </c>
      <c r="H275">
        <v>282</v>
      </c>
      <c r="I275" s="6">
        <f t="shared" si="1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13"/>
        <v>42995.208333333328</v>
      </c>
      <c r="O275" s="13">
        <f t="shared" si="13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5"/>
        <v>0.32208333333333333</v>
      </c>
      <c r="G276" t="s">
        <v>14</v>
      </c>
      <c r="H276">
        <v>15</v>
      </c>
      <c r="I276" s="6">
        <f t="shared" si="1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13"/>
        <v>43045.25</v>
      </c>
      <c r="O276" s="13">
        <f t="shared" si="13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5"/>
        <v>2.4151282051282053</v>
      </c>
      <c r="G277" t="s">
        <v>20</v>
      </c>
      <c r="H277">
        <v>116</v>
      </c>
      <c r="I277" s="6">
        <f t="shared" si="1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13"/>
        <v>43561.208333333328</v>
      </c>
      <c r="O277" s="13">
        <f t="shared" si="13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5"/>
        <v>0.96799999999999997</v>
      </c>
      <c r="G278" t="s">
        <v>14</v>
      </c>
      <c r="H278">
        <v>133</v>
      </c>
      <c r="I278" s="6">
        <f t="shared" si="1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13"/>
        <v>41018.208333333336</v>
      </c>
      <c r="O278" s="13">
        <f t="shared" si="13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5"/>
        <v>10.664285714285715</v>
      </c>
      <c r="G279" t="s">
        <v>20</v>
      </c>
      <c r="H279">
        <v>83</v>
      </c>
      <c r="I279" s="6">
        <f t="shared" si="1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13"/>
        <v>40378.208333333336</v>
      </c>
      <c r="O279" s="13">
        <f t="shared" si="13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5"/>
        <v>3.2588888888888889</v>
      </c>
      <c r="G280" t="s">
        <v>20</v>
      </c>
      <c r="H280">
        <v>91</v>
      </c>
      <c r="I280" s="6">
        <f t="shared" si="1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13"/>
        <v>41239.25</v>
      </c>
      <c r="O280" s="13">
        <f t="shared" si="13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5"/>
        <v>1.7070000000000001</v>
      </c>
      <c r="G281" t="s">
        <v>20</v>
      </c>
      <c r="H281">
        <v>546</v>
      </c>
      <c r="I281" s="6">
        <f t="shared" si="1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13"/>
        <v>43346.208333333328</v>
      </c>
      <c r="O281" s="13">
        <f t="shared" si="13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5"/>
        <v>5.8144</v>
      </c>
      <c r="G282" t="s">
        <v>20</v>
      </c>
      <c r="H282">
        <v>393</v>
      </c>
      <c r="I282" s="6">
        <f t="shared" si="1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13"/>
        <v>43060.25</v>
      </c>
      <c r="O282" s="13">
        <f t="shared" si="13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5"/>
        <v>0.91520972644376897</v>
      </c>
      <c r="G283" t="s">
        <v>14</v>
      </c>
      <c r="H283">
        <v>2062</v>
      </c>
      <c r="I283" s="6">
        <f t="shared" si="1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13"/>
        <v>40979.25</v>
      </c>
      <c r="O283" s="13">
        <f t="shared" si="13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5"/>
        <v>1.0804761904761904</v>
      </c>
      <c r="G284" t="s">
        <v>20</v>
      </c>
      <c r="H284">
        <v>133</v>
      </c>
      <c r="I284" s="6">
        <f t="shared" si="1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13"/>
        <v>42701.25</v>
      </c>
      <c r="O284" s="13">
        <f t="shared" si="13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5"/>
        <v>0.18728395061728395</v>
      </c>
      <c r="G285" t="s">
        <v>14</v>
      </c>
      <c r="H285">
        <v>29</v>
      </c>
      <c r="I285" s="6">
        <f t="shared" si="1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13"/>
        <v>42520.208333333328</v>
      </c>
      <c r="O285" s="13">
        <f t="shared" si="13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5"/>
        <v>0.83193877551020412</v>
      </c>
      <c r="G286" t="s">
        <v>14</v>
      </c>
      <c r="H286">
        <v>132</v>
      </c>
      <c r="I286" s="6">
        <f t="shared" si="1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13"/>
        <v>41030.208333333336</v>
      </c>
      <c r="O286" s="13">
        <f t="shared" si="13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5"/>
        <v>7.0633333333333335</v>
      </c>
      <c r="G287" t="s">
        <v>20</v>
      </c>
      <c r="H287">
        <v>254</v>
      </c>
      <c r="I287" s="6">
        <f t="shared" si="1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13"/>
        <v>42623.208333333328</v>
      </c>
      <c r="O287" s="13">
        <f t="shared" si="13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5"/>
        <v>0.17446030330062445</v>
      </c>
      <c r="G288" t="s">
        <v>74</v>
      </c>
      <c r="H288">
        <v>184</v>
      </c>
      <c r="I288" s="6">
        <f t="shared" si="1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13"/>
        <v>42697.25</v>
      </c>
      <c r="O288" s="13">
        <f t="shared" si="13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5"/>
        <v>2.0973015873015872</v>
      </c>
      <c r="G289" t="s">
        <v>20</v>
      </c>
      <c r="H289">
        <v>176</v>
      </c>
      <c r="I289" s="6">
        <f t="shared" si="1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13"/>
        <v>42122.208333333328</v>
      </c>
      <c r="O289" s="13">
        <f t="shared" si="13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5"/>
        <v>0.97785714285714287</v>
      </c>
      <c r="G290" t="s">
        <v>14</v>
      </c>
      <c r="H290">
        <v>137</v>
      </c>
      <c r="I290" s="6">
        <f t="shared" si="1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13"/>
        <v>40982.208333333336</v>
      </c>
      <c r="O290" s="13">
        <f t="shared" si="13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5"/>
        <v>16.842500000000001</v>
      </c>
      <c r="G291" t="s">
        <v>20</v>
      </c>
      <c r="H291">
        <v>337</v>
      </c>
      <c r="I291" s="6">
        <f t="shared" si="1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13"/>
        <v>42219.208333333328</v>
      </c>
      <c r="O291" s="13">
        <f t="shared" si="13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5"/>
        <v>0.54402135231316728</v>
      </c>
      <c r="G292" t="s">
        <v>14</v>
      </c>
      <c r="H292">
        <v>908</v>
      </c>
      <c r="I292" s="6">
        <f t="shared" si="1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13"/>
        <v>41404.208333333336</v>
      </c>
      <c r="O292" s="13">
        <f t="shared" si="13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5"/>
        <v>4.5661111111111108</v>
      </c>
      <c r="G293" t="s">
        <v>20</v>
      </c>
      <c r="H293">
        <v>107</v>
      </c>
      <c r="I293" s="6">
        <f t="shared" si="1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13"/>
        <v>40831.208333333336</v>
      </c>
      <c r="O293" s="13">
        <f t="shared" si="13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5"/>
        <v>9.8219178082191785E-2</v>
      </c>
      <c r="G294" t="s">
        <v>14</v>
      </c>
      <c r="H294">
        <v>10</v>
      </c>
      <c r="I294" s="6">
        <f t="shared" si="14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13"/>
        <v>40984.208333333336</v>
      </c>
      <c r="O294" s="13">
        <f t="shared" si="13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5"/>
        <v>0.16384615384615384</v>
      </c>
      <c r="G295" t="s">
        <v>74</v>
      </c>
      <c r="H295">
        <v>32</v>
      </c>
      <c r="I295" s="6">
        <f t="shared" si="1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13"/>
        <v>40456.208333333336</v>
      </c>
      <c r="O295" s="13">
        <f t="shared" si="13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5"/>
        <v>13.396666666666667</v>
      </c>
      <c r="G296" t="s">
        <v>20</v>
      </c>
      <c r="H296">
        <v>183</v>
      </c>
      <c r="I296" s="6">
        <f t="shared" si="1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13"/>
        <v>43399.208333333328</v>
      </c>
      <c r="O296" s="13">
        <f t="shared" si="13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5"/>
        <v>0.35650077760497667</v>
      </c>
      <c r="G297" t="s">
        <v>14</v>
      </c>
      <c r="H297">
        <v>1910</v>
      </c>
      <c r="I297" s="6">
        <f t="shared" si="1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13"/>
        <v>41562.208333333336</v>
      </c>
      <c r="O297" s="13">
        <f t="shared" si="13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5"/>
        <v>0.54950819672131146</v>
      </c>
      <c r="G298" t="s">
        <v>14</v>
      </c>
      <c r="H298">
        <v>38</v>
      </c>
      <c r="I298" s="6">
        <f t="shared" si="1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13"/>
        <v>43493.25</v>
      </c>
      <c r="O298" s="13">
        <f t="shared" si="13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5"/>
        <v>0.94236111111111109</v>
      </c>
      <c r="G299" t="s">
        <v>14</v>
      </c>
      <c r="H299">
        <v>104</v>
      </c>
      <c r="I299" s="6">
        <f t="shared" si="1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13"/>
        <v>41653.25</v>
      </c>
      <c r="O299" s="13">
        <f t="shared" si="13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5"/>
        <v>1.4391428571428571</v>
      </c>
      <c r="G300" t="s">
        <v>20</v>
      </c>
      <c r="H300">
        <v>72</v>
      </c>
      <c r="I300" s="6">
        <f t="shared" si="1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13"/>
        <v>42426.25</v>
      </c>
      <c r="O300" s="13">
        <f t="shared" si="13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5"/>
        <v>0.51421052631578945</v>
      </c>
      <c r="G301" t="s">
        <v>14</v>
      </c>
      <c r="H301">
        <v>49</v>
      </c>
      <c r="I301" s="6">
        <f t="shared" si="1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13"/>
        <v>42432.25</v>
      </c>
      <c r="O301" s="13">
        <f t="shared" si="13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5"/>
        <v>0.05</v>
      </c>
      <c r="G302" t="s">
        <v>14</v>
      </c>
      <c r="H302">
        <v>1</v>
      </c>
      <c r="I302" s="6">
        <f t="shared" si="14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13"/>
        <v>42977.208333333328</v>
      </c>
      <c r="O302" s="13">
        <f t="shared" si="13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5"/>
        <v>13.446666666666667</v>
      </c>
      <c r="G303" t="s">
        <v>20</v>
      </c>
      <c r="H303">
        <v>295</v>
      </c>
      <c r="I303" s="6">
        <f t="shared" si="1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13"/>
        <v>42061.25</v>
      </c>
      <c r="O303" s="13">
        <f t="shared" si="13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5"/>
        <v>0.31844940867279897</v>
      </c>
      <c r="G304" t="s">
        <v>14</v>
      </c>
      <c r="H304">
        <v>245</v>
      </c>
      <c r="I304" s="6">
        <f t="shared" si="1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13"/>
        <v>43345.208333333328</v>
      </c>
      <c r="O304" s="13">
        <f t="shared" si="13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5"/>
        <v>0.82617647058823529</v>
      </c>
      <c r="G305" t="s">
        <v>14</v>
      </c>
      <c r="H305">
        <v>32</v>
      </c>
      <c r="I305" s="6">
        <f t="shared" si="1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13"/>
        <v>42376.25</v>
      </c>
      <c r="O305" s="13">
        <f t="shared" si="13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5"/>
        <v>5.4614285714285717</v>
      </c>
      <c r="G306" t="s">
        <v>20</v>
      </c>
      <c r="H306">
        <v>142</v>
      </c>
      <c r="I306" s="6">
        <f t="shared" si="1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13"/>
        <v>42589.208333333328</v>
      </c>
      <c r="O306" s="13">
        <f t="shared" si="13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5"/>
        <v>2.8621428571428571</v>
      </c>
      <c r="G307" t="s">
        <v>20</v>
      </c>
      <c r="H307">
        <v>85</v>
      </c>
      <c r="I307" s="6">
        <f t="shared" si="1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13"/>
        <v>42448.208333333328</v>
      </c>
      <c r="O307" s="13">
        <f t="shared" si="13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5"/>
        <v>7.9076923076923072E-2</v>
      </c>
      <c r="G308" t="s">
        <v>14</v>
      </c>
      <c r="H308">
        <v>7</v>
      </c>
      <c r="I308" s="6">
        <f t="shared" si="1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13"/>
        <v>42930.208333333328</v>
      </c>
      <c r="O308" s="13">
        <f t="shared" si="13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5"/>
        <v>1.3213677811550153</v>
      </c>
      <c r="G309" t="s">
        <v>20</v>
      </c>
      <c r="H309">
        <v>659</v>
      </c>
      <c r="I309" s="6">
        <f t="shared" si="1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13"/>
        <v>41066.208333333336</v>
      </c>
      <c r="O309" s="13">
        <f t="shared" si="13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5"/>
        <v>0.74077834179357027</v>
      </c>
      <c r="G310" t="s">
        <v>14</v>
      </c>
      <c r="H310">
        <v>803</v>
      </c>
      <c r="I310" s="6">
        <f t="shared" si="1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13"/>
        <v>40651.208333333336</v>
      </c>
      <c r="O310" s="13">
        <f t="shared" si="13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5"/>
        <v>0.75292682926829269</v>
      </c>
      <c r="G311" t="s">
        <v>74</v>
      </c>
      <c r="H311">
        <v>75</v>
      </c>
      <c r="I311" s="6">
        <f t="shared" si="14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13"/>
        <v>40807.208333333336</v>
      </c>
      <c r="O311" s="13">
        <f t="shared" si="13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5"/>
        <v>0.20333333333333334</v>
      </c>
      <c r="G312" t="s">
        <v>14</v>
      </c>
      <c r="H312">
        <v>16</v>
      </c>
      <c r="I312" s="6">
        <f t="shared" si="14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13"/>
        <v>40277.208333333336</v>
      </c>
      <c r="O312" s="13">
        <f t="shared" si="13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5"/>
        <v>2.0336507936507937</v>
      </c>
      <c r="G313" t="s">
        <v>20</v>
      </c>
      <c r="H313">
        <v>121</v>
      </c>
      <c r="I313" s="6">
        <f t="shared" si="1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13"/>
        <v>40590.25</v>
      </c>
      <c r="O313" s="13">
        <f t="shared" si="13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5"/>
        <v>3.1022842639593908</v>
      </c>
      <c r="G314" t="s">
        <v>20</v>
      </c>
      <c r="H314">
        <v>3742</v>
      </c>
      <c r="I314" s="6">
        <f t="shared" si="1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13"/>
        <v>41572.208333333336</v>
      </c>
      <c r="O314" s="13">
        <f t="shared" si="13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5"/>
        <v>3.9531818181818181</v>
      </c>
      <c r="G315" t="s">
        <v>20</v>
      </c>
      <c r="H315">
        <v>223</v>
      </c>
      <c r="I315" s="6">
        <f t="shared" si="14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13"/>
        <v>40966.25</v>
      </c>
      <c r="O315" s="13">
        <f t="shared" si="13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5"/>
        <v>2.9471428571428571</v>
      </c>
      <c r="G316" t="s">
        <v>20</v>
      </c>
      <c r="H316">
        <v>133</v>
      </c>
      <c r="I316" s="6">
        <f t="shared" si="1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13"/>
        <v>43536.208333333328</v>
      </c>
      <c r="O316" s="13">
        <f t="shared" si="13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5"/>
        <v>0.33894736842105261</v>
      </c>
      <c r="G317" t="s">
        <v>14</v>
      </c>
      <c r="H317">
        <v>31</v>
      </c>
      <c r="I317" s="6">
        <f t="shared" si="1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13"/>
        <v>41783.208333333336</v>
      </c>
      <c r="O317" s="13">
        <f t="shared" si="13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5"/>
        <v>0.66677083333333331</v>
      </c>
      <c r="G318" t="s">
        <v>14</v>
      </c>
      <c r="H318">
        <v>108</v>
      </c>
      <c r="I318" s="6">
        <f t="shared" si="1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13"/>
        <v>43788.25</v>
      </c>
      <c r="O318" s="13">
        <f t="shared" si="13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5"/>
        <v>0.19227272727272726</v>
      </c>
      <c r="G319" t="s">
        <v>14</v>
      </c>
      <c r="H319">
        <v>30</v>
      </c>
      <c r="I319" s="6">
        <f t="shared" si="14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13"/>
        <v>42869.208333333328</v>
      </c>
      <c r="O319" s="13">
        <f t="shared" si="13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5"/>
        <v>0.15842105263157893</v>
      </c>
      <c r="G320" t="s">
        <v>14</v>
      </c>
      <c r="H320">
        <v>17</v>
      </c>
      <c r="I320" s="6">
        <f t="shared" si="1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13"/>
        <v>41684.25</v>
      </c>
      <c r="O320" s="13">
        <f t="shared" si="13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5"/>
        <v>0.38702380952380955</v>
      </c>
      <c r="G321" t="s">
        <v>74</v>
      </c>
      <c r="H321">
        <v>64</v>
      </c>
      <c r="I321" s="6">
        <f t="shared" si="1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13"/>
        <v>40402.208333333336</v>
      </c>
      <c r="O321" s="13">
        <f t="shared" si="13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5"/>
        <v>9.5876777251184833E-2</v>
      </c>
      <c r="G322" t="s">
        <v>14</v>
      </c>
      <c r="H322">
        <v>80</v>
      </c>
      <c r="I322" s="6">
        <f t="shared" si="14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13"/>
        <v>40673.208333333336</v>
      </c>
      <c r="O322" s="13">
        <f t="shared" si="13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si="15"/>
        <v>0.94144366197183094</v>
      </c>
      <c r="G323" t="s">
        <v>14</v>
      </c>
      <c r="H323">
        <v>2468</v>
      </c>
      <c r="I323" s="6">
        <f t="shared" si="14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O386" si="16">(((L323/60)/60)/24)+DATE(1970,1,1)</f>
        <v>40634.208333333336</v>
      </c>
      <c r="O323" s="13">
        <f t="shared" si="16"/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15"/>
        <v>1.6656234096692113</v>
      </c>
      <c r="G324" t="s">
        <v>20</v>
      </c>
      <c r="H324">
        <v>5168</v>
      </c>
      <c r="I324" s="6">
        <f t="shared" ref="I324:I387" si="17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16"/>
        <v>40507.25</v>
      </c>
      <c r="O324" s="13">
        <f t="shared" si="16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ref="F325:F388" si="18">(E325/D325)</f>
        <v>0.24134831460674158</v>
      </c>
      <c r="G325" t="s">
        <v>14</v>
      </c>
      <c r="H325">
        <v>26</v>
      </c>
      <c r="I325" s="6">
        <f t="shared" si="17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16"/>
        <v>41725.208333333336</v>
      </c>
      <c r="O325" s="13">
        <f t="shared" si="16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18"/>
        <v>1.6405633802816901</v>
      </c>
      <c r="G326" t="s">
        <v>20</v>
      </c>
      <c r="H326">
        <v>307</v>
      </c>
      <c r="I326" s="6">
        <f t="shared" si="17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16"/>
        <v>42176.208333333328</v>
      </c>
      <c r="O326" s="13">
        <f t="shared" si="16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18"/>
        <v>0.90723076923076929</v>
      </c>
      <c r="G327" t="s">
        <v>14</v>
      </c>
      <c r="H327">
        <v>73</v>
      </c>
      <c r="I327" s="6">
        <f t="shared" si="17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16"/>
        <v>43267.208333333328</v>
      </c>
      <c r="O327" s="13">
        <f t="shared" si="16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18"/>
        <v>0.46194444444444444</v>
      </c>
      <c r="G328" t="s">
        <v>14</v>
      </c>
      <c r="H328">
        <v>128</v>
      </c>
      <c r="I328" s="6">
        <f t="shared" si="17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16"/>
        <v>42364.25</v>
      </c>
      <c r="O328" s="13">
        <f t="shared" si="16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18"/>
        <v>0.38538461538461538</v>
      </c>
      <c r="G329" t="s">
        <v>14</v>
      </c>
      <c r="H329">
        <v>33</v>
      </c>
      <c r="I329" s="6">
        <f t="shared" si="17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16"/>
        <v>43705.208333333328</v>
      </c>
      <c r="O329" s="13">
        <f t="shared" si="16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18"/>
        <v>1.3356231003039514</v>
      </c>
      <c r="G330" t="s">
        <v>20</v>
      </c>
      <c r="H330">
        <v>2441</v>
      </c>
      <c r="I330" s="6">
        <f t="shared" si="17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16"/>
        <v>43434.25</v>
      </c>
      <c r="O330" s="13">
        <f t="shared" si="16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18"/>
        <v>0.22896588486140726</v>
      </c>
      <c r="G331" t="s">
        <v>47</v>
      </c>
      <c r="H331">
        <v>211</v>
      </c>
      <c r="I331" s="6">
        <f t="shared" si="17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16"/>
        <v>42716.25</v>
      </c>
      <c r="O331" s="13">
        <f t="shared" si="16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18"/>
        <v>1.8495548961424333</v>
      </c>
      <c r="G332" t="s">
        <v>20</v>
      </c>
      <c r="H332">
        <v>1385</v>
      </c>
      <c r="I332" s="6">
        <f t="shared" si="17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16"/>
        <v>43077.25</v>
      </c>
      <c r="O332" s="13">
        <f t="shared" si="16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18"/>
        <v>4.4372727272727275</v>
      </c>
      <c r="G333" t="s">
        <v>20</v>
      </c>
      <c r="H333">
        <v>190</v>
      </c>
      <c r="I333" s="6">
        <f t="shared" si="17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16"/>
        <v>40896.25</v>
      </c>
      <c r="O333" s="13">
        <f t="shared" si="16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18"/>
        <v>1.999806763285024</v>
      </c>
      <c r="G334" t="s">
        <v>20</v>
      </c>
      <c r="H334">
        <v>470</v>
      </c>
      <c r="I334" s="6">
        <f t="shared" si="17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16"/>
        <v>41361.208333333336</v>
      </c>
      <c r="O334" s="13">
        <f t="shared" si="16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18"/>
        <v>1.2395833333333333</v>
      </c>
      <c r="G335" t="s">
        <v>20</v>
      </c>
      <c r="H335">
        <v>253</v>
      </c>
      <c r="I335" s="6">
        <f t="shared" si="17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16"/>
        <v>43424.25</v>
      </c>
      <c r="O335" s="13">
        <f t="shared" si="16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18"/>
        <v>1.8661329305135952</v>
      </c>
      <c r="G336" t="s">
        <v>20</v>
      </c>
      <c r="H336">
        <v>1113</v>
      </c>
      <c r="I336" s="6">
        <f t="shared" si="17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16"/>
        <v>43110.25</v>
      </c>
      <c r="O336" s="13">
        <f t="shared" si="16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18"/>
        <v>1.1428538550057536</v>
      </c>
      <c r="G337" t="s">
        <v>20</v>
      </c>
      <c r="H337">
        <v>2283</v>
      </c>
      <c r="I337" s="6">
        <f t="shared" si="17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16"/>
        <v>43784.25</v>
      </c>
      <c r="O337" s="13">
        <f t="shared" si="16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18"/>
        <v>0.97032531824611035</v>
      </c>
      <c r="G338" t="s">
        <v>14</v>
      </c>
      <c r="H338">
        <v>1072</v>
      </c>
      <c r="I338" s="6">
        <f t="shared" si="17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16"/>
        <v>40527.25</v>
      </c>
      <c r="O338" s="13">
        <f t="shared" si="16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18"/>
        <v>1.2281904761904763</v>
      </c>
      <c r="G339" t="s">
        <v>20</v>
      </c>
      <c r="H339">
        <v>1095</v>
      </c>
      <c r="I339" s="6">
        <f t="shared" si="17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16"/>
        <v>43780.25</v>
      </c>
      <c r="O339" s="13">
        <f t="shared" si="16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18"/>
        <v>1.7914326647564469</v>
      </c>
      <c r="G340" t="s">
        <v>20</v>
      </c>
      <c r="H340">
        <v>1690</v>
      </c>
      <c r="I340" s="6">
        <f t="shared" si="17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16"/>
        <v>40821.208333333336</v>
      </c>
      <c r="O340" s="13">
        <f t="shared" si="16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18"/>
        <v>0.79951577402787966</v>
      </c>
      <c r="G341" t="s">
        <v>74</v>
      </c>
      <c r="H341">
        <v>1297</v>
      </c>
      <c r="I341" s="6">
        <f t="shared" si="17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16"/>
        <v>42949.208333333328</v>
      </c>
      <c r="O341" s="13">
        <f t="shared" si="16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18"/>
        <v>0.94242587601078165</v>
      </c>
      <c r="G342" t="s">
        <v>14</v>
      </c>
      <c r="H342">
        <v>393</v>
      </c>
      <c r="I342" s="6">
        <f t="shared" si="17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16"/>
        <v>40889.25</v>
      </c>
      <c r="O342" s="13">
        <f t="shared" si="16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18"/>
        <v>0.84669291338582675</v>
      </c>
      <c r="G343" t="s">
        <v>14</v>
      </c>
      <c r="H343">
        <v>1257</v>
      </c>
      <c r="I343" s="6">
        <f t="shared" si="17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16"/>
        <v>42244.208333333328</v>
      </c>
      <c r="O343" s="13">
        <f t="shared" si="16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18"/>
        <v>0.66521920668058454</v>
      </c>
      <c r="G344" t="s">
        <v>14</v>
      </c>
      <c r="H344">
        <v>328</v>
      </c>
      <c r="I344" s="6">
        <f t="shared" si="17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16"/>
        <v>41475.208333333336</v>
      </c>
      <c r="O344" s="13">
        <f t="shared" si="16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18"/>
        <v>0.53922222222222227</v>
      </c>
      <c r="G345" t="s">
        <v>14</v>
      </c>
      <c r="H345">
        <v>147</v>
      </c>
      <c r="I345" s="6">
        <f t="shared" si="17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16"/>
        <v>41597.25</v>
      </c>
      <c r="O345" s="13">
        <f t="shared" si="16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18"/>
        <v>0.41983299595141699</v>
      </c>
      <c r="G346" t="s">
        <v>14</v>
      </c>
      <c r="H346">
        <v>830</v>
      </c>
      <c r="I346" s="6">
        <f t="shared" si="17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16"/>
        <v>43122.25</v>
      </c>
      <c r="O346" s="13">
        <f t="shared" si="16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18"/>
        <v>0.14694796954314721</v>
      </c>
      <c r="G347" t="s">
        <v>14</v>
      </c>
      <c r="H347">
        <v>331</v>
      </c>
      <c r="I347" s="6">
        <f t="shared" si="17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16"/>
        <v>42194.208333333328</v>
      </c>
      <c r="O347" s="13">
        <f t="shared" si="16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18"/>
        <v>0.34475</v>
      </c>
      <c r="G348" t="s">
        <v>14</v>
      </c>
      <c r="H348">
        <v>25</v>
      </c>
      <c r="I348" s="6">
        <f t="shared" si="17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16"/>
        <v>42971.208333333328</v>
      </c>
      <c r="O348" s="13">
        <f t="shared" si="16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18"/>
        <v>14.007777777777777</v>
      </c>
      <c r="G349" t="s">
        <v>20</v>
      </c>
      <c r="H349">
        <v>191</v>
      </c>
      <c r="I349" s="6">
        <f t="shared" si="17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16"/>
        <v>42046.25</v>
      </c>
      <c r="O349" s="13">
        <f t="shared" si="16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18"/>
        <v>0.71770351758793971</v>
      </c>
      <c r="G350" t="s">
        <v>14</v>
      </c>
      <c r="H350">
        <v>3483</v>
      </c>
      <c r="I350" s="6">
        <f t="shared" si="17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16"/>
        <v>42782.25</v>
      </c>
      <c r="O350" s="13">
        <f t="shared" si="16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18"/>
        <v>0.53074115044247783</v>
      </c>
      <c r="G351" t="s">
        <v>14</v>
      </c>
      <c r="H351">
        <v>923</v>
      </c>
      <c r="I351" s="6">
        <f t="shared" si="17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16"/>
        <v>42930.208333333328</v>
      </c>
      <c r="O351" s="13">
        <f t="shared" si="16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18"/>
        <v>0.05</v>
      </c>
      <c r="G352" t="s">
        <v>14</v>
      </c>
      <c r="H352">
        <v>1</v>
      </c>
      <c r="I352" s="6">
        <f t="shared" si="17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16"/>
        <v>42144.208333333328</v>
      </c>
      <c r="O352" s="13">
        <f t="shared" si="16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18"/>
        <v>1.2770715249662619</v>
      </c>
      <c r="G353" t="s">
        <v>20</v>
      </c>
      <c r="H353">
        <v>2013</v>
      </c>
      <c r="I353" s="6">
        <f t="shared" si="17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16"/>
        <v>42240.208333333328</v>
      </c>
      <c r="O353" s="13">
        <f t="shared" si="16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18"/>
        <v>0.34892857142857142</v>
      </c>
      <c r="G354" t="s">
        <v>14</v>
      </c>
      <c r="H354">
        <v>33</v>
      </c>
      <c r="I354" s="6">
        <f t="shared" si="17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16"/>
        <v>42315.25</v>
      </c>
      <c r="O354" s="13">
        <f t="shared" si="16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18"/>
        <v>4.105982142857143</v>
      </c>
      <c r="G355" t="s">
        <v>20</v>
      </c>
      <c r="H355">
        <v>1703</v>
      </c>
      <c r="I355" s="6">
        <f t="shared" si="17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16"/>
        <v>43651.208333333328</v>
      </c>
      <c r="O355" s="13">
        <f t="shared" si="16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18"/>
        <v>1.2373770491803278</v>
      </c>
      <c r="G356" t="s">
        <v>20</v>
      </c>
      <c r="H356">
        <v>80</v>
      </c>
      <c r="I356" s="6">
        <f t="shared" si="17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16"/>
        <v>41520.208333333336</v>
      </c>
      <c r="O356" s="13">
        <f t="shared" si="16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18"/>
        <v>0.58973684210526311</v>
      </c>
      <c r="G357" t="s">
        <v>47</v>
      </c>
      <c r="H357">
        <v>86</v>
      </c>
      <c r="I357" s="6">
        <f t="shared" si="17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16"/>
        <v>42757.25</v>
      </c>
      <c r="O357" s="13">
        <f t="shared" si="16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18"/>
        <v>0.36892473118279567</v>
      </c>
      <c r="G358" t="s">
        <v>14</v>
      </c>
      <c r="H358">
        <v>40</v>
      </c>
      <c r="I358" s="6">
        <f t="shared" si="17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16"/>
        <v>40922.25</v>
      </c>
      <c r="O358" s="13">
        <f t="shared" si="16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18"/>
        <v>1.8491304347826087</v>
      </c>
      <c r="G359" t="s">
        <v>20</v>
      </c>
      <c r="H359">
        <v>41</v>
      </c>
      <c r="I359" s="6">
        <f t="shared" si="17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16"/>
        <v>42250.208333333328</v>
      </c>
      <c r="O359" s="13">
        <f t="shared" si="16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18"/>
        <v>0.11814432989690722</v>
      </c>
      <c r="G360" t="s">
        <v>14</v>
      </c>
      <c r="H360">
        <v>23</v>
      </c>
      <c r="I360" s="6">
        <f t="shared" si="17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16"/>
        <v>43322.208333333328</v>
      </c>
      <c r="O360" s="13">
        <f t="shared" si="16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18"/>
        <v>2.9870000000000001</v>
      </c>
      <c r="G361" t="s">
        <v>20</v>
      </c>
      <c r="H361">
        <v>187</v>
      </c>
      <c r="I361" s="6">
        <f t="shared" si="17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16"/>
        <v>40782.208333333336</v>
      </c>
      <c r="O361" s="13">
        <f t="shared" si="16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18"/>
        <v>2.2635175879396985</v>
      </c>
      <c r="G362" t="s">
        <v>20</v>
      </c>
      <c r="H362">
        <v>2875</v>
      </c>
      <c r="I362" s="6">
        <f t="shared" si="17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16"/>
        <v>40544.25</v>
      </c>
      <c r="O362" s="13">
        <f t="shared" si="16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18"/>
        <v>1.7356363636363636</v>
      </c>
      <c r="G363" t="s">
        <v>20</v>
      </c>
      <c r="H363">
        <v>88</v>
      </c>
      <c r="I363" s="6">
        <f t="shared" si="17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16"/>
        <v>43015.208333333328</v>
      </c>
      <c r="O363" s="13">
        <f t="shared" si="16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18"/>
        <v>3.7175675675675675</v>
      </c>
      <c r="G364" t="s">
        <v>20</v>
      </c>
      <c r="H364">
        <v>191</v>
      </c>
      <c r="I364" s="6">
        <f t="shared" si="17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16"/>
        <v>40570.25</v>
      </c>
      <c r="O364" s="13">
        <f t="shared" si="16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18"/>
        <v>1.601923076923077</v>
      </c>
      <c r="G365" t="s">
        <v>20</v>
      </c>
      <c r="H365">
        <v>139</v>
      </c>
      <c r="I365" s="6">
        <f t="shared" si="17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16"/>
        <v>40904.25</v>
      </c>
      <c r="O365" s="13">
        <f t="shared" si="16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18"/>
        <v>16.163333333333334</v>
      </c>
      <c r="G366" t="s">
        <v>20</v>
      </c>
      <c r="H366">
        <v>186</v>
      </c>
      <c r="I366" s="6">
        <f t="shared" si="17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16"/>
        <v>43164.25</v>
      </c>
      <c r="O366" s="13">
        <f t="shared" si="16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18"/>
        <v>7.3343749999999996</v>
      </c>
      <c r="G367" t="s">
        <v>20</v>
      </c>
      <c r="H367">
        <v>112</v>
      </c>
      <c r="I367" s="6">
        <f t="shared" si="17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16"/>
        <v>42733.25</v>
      </c>
      <c r="O367" s="13">
        <f t="shared" si="16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18"/>
        <v>5.9211111111111112</v>
      </c>
      <c r="G368" t="s">
        <v>20</v>
      </c>
      <c r="H368">
        <v>101</v>
      </c>
      <c r="I368" s="6">
        <f t="shared" si="17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16"/>
        <v>40546.25</v>
      </c>
      <c r="O368" s="13">
        <f t="shared" si="16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18"/>
        <v>0.18888888888888888</v>
      </c>
      <c r="G369" t="s">
        <v>14</v>
      </c>
      <c r="H369">
        <v>75</v>
      </c>
      <c r="I369" s="6">
        <f t="shared" si="17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16"/>
        <v>41930.208333333336</v>
      </c>
      <c r="O369" s="13">
        <f t="shared" si="16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18"/>
        <v>2.7680769230769231</v>
      </c>
      <c r="G370" t="s">
        <v>20</v>
      </c>
      <c r="H370">
        <v>206</v>
      </c>
      <c r="I370" s="6">
        <f t="shared" si="17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16"/>
        <v>40464.208333333336</v>
      </c>
      <c r="O370" s="13">
        <f t="shared" si="16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18"/>
        <v>2.730185185185185</v>
      </c>
      <c r="G371" t="s">
        <v>20</v>
      </c>
      <c r="H371">
        <v>154</v>
      </c>
      <c r="I371" s="6">
        <f t="shared" si="17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16"/>
        <v>41308.25</v>
      </c>
      <c r="O371" s="13">
        <f t="shared" si="16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18"/>
        <v>1.593633125556545</v>
      </c>
      <c r="G372" t="s">
        <v>20</v>
      </c>
      <c r="H372">
        <v>5966</v>
      </c>
      <c r="I372" s="6">
        <f t="shared" si="17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16"/>
        <v>43570.208333333328</v>
      </c>
      <c r="O372" s="13">
        <f t="shared" si="16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18"/>
        <v>0.67869978858350954</v>
      </c>
      <c r="G373" t="s">
        <v>14</v>
      </c>
      <c r="H373">
        <v>2176</v>
      </c>
      <c r="I373" s="6">
        <f t="shared" si="17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16"/>
        <v>42043.25</v>
      </c>
      <c r="O373" s="13">
        <f t="shared" si="16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18"/>
        <v>15.915555555555555</v>
      </c>
      <c r="G374" t="s">
        <v>20</v>
      </c>
      <c r="H374">
        <v>169</v>
      </c>
      <c r="I374" s="6">
        <f t="shared" si="17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16"/>
        <v>42012.25</v>
      </c>
      <c r="O374" s="13">
        <f t="shared" si="16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18"/>
        <v>7.3018222222222224</v>
      </c>
      <c r="G375" t="s">
        <v>20</v>
      </c>
      <c r="H375">
        <v>2106</v>
      </c>
      <c r="I375" s="6">
        <f t="shared" si="17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16"/>
        <v>42964.208333333328</v>
      </c>
      <c r="O375" s="13">
        <f t="shared" si="16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18"/>
        <v>0.13185782556750297</v>
      </c>
      <c r="G376" t="s">
        <v>14</v>
      </c>
      <c r="H376">
        <v>441</v>
      </c>
      <c r="I376" s="6">
        <f t="shared" si="17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16"/>
        <v>43476.25</v>
      </c>
      <c r="O376" s="13">
        <f t="shared" si="16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18"/>
        <v>0.54777777777777781</v>
      </c>
      <c r="G377" t="s">
        <v>14</v>
      </c>
      <c r="H377">
        <v>25</v>
      </c>
      <c r="I377" s="6">
        <f t="shared" si="17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16"/>
        <v>42293.208333333328</v>
      </c>
      <c r="O377" s="13">
        <f t="shared" si="16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18"/>
        <v>3.6102941176470589</v>
      </c>
      <c r="G378" t="s">
        <v>20</v>
      </c>
      <c r="H378">
        <v>131</v>
      </c>
      <c r="I378" s="6">
        <f t="shared" si="17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16"/>
        <v>41826.208333333336</v>
      </c>
      <c r="O378" s="13">
        <f t="shared" si="16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18"/>
        <v>0.10257545271629778</v>
      </c>
      <c r="G379" t="s">
        <v>14</v>
      </c>
      <c r="H379">
        <v>127</v>
      </c>
      <c r="I379" s="6">
        <f t="shared" si="17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16"/>
        <v>43760.208333333328</v>
      </c>
      <c r="O379" s="13">
        <f t="shared" si="16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18"/>
        <v>0.13962962962962963</v>
      </c>
      <c r="G380" t="s">
        <v>14</v>
      </c>
      <c r="H380">
        <v>355</v>
      </c>
      <c r="I380" s="6">
        <f t="shared" si="17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16"/>
        <v>43241.208333333328</v>
      </c>
      <c r="O380" s="13">
        <f t="shared" si="16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18"/>
        <v>0.40444444444444444</v>
      </c>
      <c r="G381" t="s">
        <v>14</v>
      </c>
      <c r="H381">
        <v>44</v>
      </c>
      <c r="I381" s="6">
        <f t="shared" si="17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16"/>
        <v>40843.208333333336</v>
      </c>
      <c r="O381" s="13">
        <f t="shared" si="16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18"/>
        <v>1.6032</v>
      </c>
      <c r="G382" t="s">
        <v>20</v>
      </c>
      <c r="H382">
        <v>84</v>
      </c>
      <c r="I382" s="6">
        <f t="shared" si="17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16"/>
        <v>41448.208333333336</v>
      </c>
      <c r="O382" s="13">
        <f t="shared" si="16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18"/>
        <v>1.8394339622641509</v>
      </c>
      <c r="G383" t="s">
        <v>20</v>
      </c>
      <c r="H383">
        <v>155</v>
      </c>
      <c r="I383" s="6">
        <f t="shared" si="17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16"/>
        <v>42163.208333333328</v>
      </c>
      <c r="O383" s="13">
        <f t="shared" si="16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18"/>
        <v>0.63769230769230767</v>
      </c>
      <c r="G384" t="s">
        <v>14</v>
      </c>
      <c r="H384">
        <v>67</v>
      </c>
      <c r="I384" s="6">
        <f t="shared" si="17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16"/>
        <v>43024.208333333328</v>
      </c>
      <c r="O384" s="13">
        <f t="shared" si="16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18"/>
        <v>2.2538095238095237</v>
      </c>
      <c r="G385" t="s">
        <v>20</v>
      </c>
      <c r="H385">
        <v>189</v>
      </c>
      <c r="I385" s="6">
        <f t="shared" si="17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16"/>
        <v>43509.25</v>
      </c>
      <c r="O385" s="13">
        <f t="shared" si="16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18"/>
        <v>1.7200961538461539</v>
      </c>
      <c r="G386" t="s">
        <v>20</v>
      </c>
      <c r="H386">
        <v>4799</v>
      </c>
      <c r="I386" s="6">
        <f t="shared" si="17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16"/>
        <v>42776.25</v>
      </c>
      <c r="O386" s="13">
        <f t="shared" si="16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si="18"/>
        <v>1.4616709511568124</v>
      </c>
      <c r="G387" t="s">
        <v>20</v>
      </c>
      <c r="H387">
        <v>1137</v>
      </c>
      <c r="I387" s="6">
        <f t="shared" si="17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O450" si="19">(((L387/60)/60)/24)+DATE(1970,1,1)</f>
        <v>43553.208333333328</v>
      </c>
      <c r="O387" s="13">
        <f t="shared" si="19"/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18"/>
        <v>0.76423616236162362</v>
      </c>
      <c r="G388" t="s">
        <v>14</v>
      </c>
      <c r="H388">
        <v>1068</v>
      </c>
      <c r="I388" s="6">
        <f t="shared" ref="I388:I451" si="20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19"/>
        <v>40355.208333333336</v>
      </c>
      <c r="O388" s="13">
        <f t="shared" si="19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ref="F389:F452" si="21">(E389/D389)</f>
        <v>0.39261467889908258</v>
      </c>
      <c r="G389" t="s">
        <v>14</v>
      </c>
      <c r="H389">
        <v>424</v>
      </c>
      <c r="I389" s="6">
        <f t="shared" si="20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19"/>
        <v>41072.208333333336</v>
      </c>
      <c r="O389" s="13">
        <f t="shared" si="19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1"/>
        <v>0.11270034843205574</v>
      </c>
      <c r="G390" t="s">
        <v>74</v>
      </c>
      <c r="H390">
        <v>145</v>
      </c>
      <c r="I390" s="6">
        <f t="shared" si="20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19"/>
        <v>40912.25</v>
      </c>
      <c r="O390" s="13">
        <f t="shared" si="19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1"/>
        <v>1.2211084337349398</v>
      </c>
      <c r="G391" t="s">
        <v>20</v>
      </c>
      <c r="H391">
        <v>1152</v>
      </c>
      <c r="I391" s="6">
        <f t="shared" si="20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19"/>
        <v>40479.208333333336</v>
      </c>
      <c r="O391" s="13">
        <f t="shared" si="19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1"/>
        <v>1.8654166666666667</v>
      </c>
      <c r="G392" t="s">
        <v>20</v>
      </c>
      <c r="H392">
        <v>50</v>
      </c>
      <c r="I392" s="6">
        <f t="shared" si="20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19"/>
        <v>41530.208333333336</v>
      </c>
      <c r="O392" s="13">
        <f t="shared" si="19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1"/>
        <v>7.27317880794702E-2</v>
      </c>
      <c r="G393" t="s">
        <v>14</v>
      </c>
      <c r="H393">
        <v>151</v>
      </c>
      <c r="I393" s="6">
        <f t="shared" si="20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19"/>
        <v>41653.25</v>
      </c>
      <c r="O393" s="13">
        <f t="shared" si="19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1"/>
        <v>0.65642371234207963</v>
      </c>
      <c r="G394" t="s">
        <v>14</v>
      </c>
      <c r="H394">
        <v>1608</v>
      </c>
      <c r="I394" s="6">
        <f t="shared" si="20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19"/>
        <v>40549.25</v>
      </c>
      <c r="O394" s="13">
        <f t="shared" si="19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1"/>
        <v>2.2896178343949045</v>
      </c>
      <c r="G395" t="s">
        <v>20</v>
      </c>
      <c r="H395">
        <v>3059</v>
      </c>
      <c r="I395" s="6">
        <f t="shared" si="20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19"/>
        <v>42933.208333333328</v>
      </c>
      <c r="O395" s="13">
        <f t="shared" si="19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1"/>
        <v>4.6937499999999996</v>
      </c>
      <c r="G396" t="s">
        <v>20</v>
      </c>
      <c r="H396">
        <v>34</v>
      </c>
      <c r="I396" s="6">
        <f t="shared" si="20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19"/>
        <v>41484.208333333336</v>
      </c>
      <c r="O396" s="13">
        <f t="shared" si="19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1"/>
        <v>1.3011267605633803</v>
      </c>
      <c r="G397" t="s">
        <v>20</v>
      </c>
      <c r="H397">
        <v>220</v>
      </c>
      <c r="I397" s="6">
        <f t="shared" si="20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19"/>
        <v>40885.25</v>
      </c>
      <c r="O397" s="13">
        <f t="shared" si="19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1"/>
        <v>1.6705422993492407</v>
      </c>
      <c r="G398" t="s">
        <v>20</v>
      </c>
      <c r="H398">
        <v>1604</v>
      </c>
      <c r="I398" s="6">
        <f t="shared" si="20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19"/>
        <v>43378.208333333328</v>
      </c>
      <c r="O398" s="13">
        <f t="shared" si="19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1"/>
        <v>1.738641975308642</v>
      </c>
      <c r="G399" t="s">
        <v>20</v>
      </c>
      <c r="H399">
        <v>454</v>
      </c>
      <c r="I399" s="6">
        <f t="shared" si="20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19"/>
        <v>41417.208333333336</v>
      </c>
      <c r="O399" s="13">
        <f t="shared" si="19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1"/>
        <v>7.1776470588235295</v>
      </c>
      <c r="G400" t="s">
        <v>20</v>
      </c>
      <c r="H400">
        <v>123</v>
      </c>
      <c r="I400" s="6">
        <f t="shared" si="20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19"/>
        <v>43228.208333333328</v>
      </c>
      <c r="O400" s="13">
        <f t="shared" si="19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1"/>
        <v>0.63850976361767731</v>
      </c>
      <c r="G401" t="s">
        <v>14</v>
      </c>
      <c r="H401">
        <v>941</v>
      </c>
      <c r="I401" s="6">
        <f t="shared" si="20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19"/>
        <v>40576.25</v>
      </c>
      <c r="O401" s="13">
        <f t="shared" si="19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1"/>
        <v>0.02</v>
      </c>
      <c r="G402" t="s">
        <v>14</v>
      </c>
      <c r="H402">
        <v>1</v>
      </c>
      <c r="I402" s="6">
        <f t="shared" si="20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19"/>
        <v>41502.208333333336</v>
      </c>
      <c r="O402" s="13">
        <f t="shared" si="19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1"/>
        <v>15.302222222222222</v>
      </c>
      <c r="G403" t="s">
        <v>20</v>
      </c>
      <c r="H403">
        <v>299</v>
      </c>
      <c r="I403" s="6">
        <f t="shared" si="20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19"/>
        <v>43765.208333333328</v>
      </c>
      <c r="O403" s="13">
        <f t="shared" si="19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1"/>
        <v>0.40356164383561643</v>
      </c>
      <c r="G404" t="s">
        <v>14</v>
      </c>
      <c r="H404">
        <v>40</v>
      </c>
      <c r="I404" s="6">
        <f t="shared" si="20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19"/>
        <v>40914.25</v>
      </c>
      <c r="O404" s="13">
        <f t="shared" si="19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1"/>
        <v>0.86220633299284988</v>
      </c>
      <c r="G405" t="s">
        <v>14</v>
      </c>
      <c r="H405">
        <v>3015</v>
      </c>
      <c r="I405" s="6">
        <f t="shared" si="20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19"/>
        <v>40310.208333333336</v>
      </c>
      <c r="O405" s="13">
        <f t="shared" si="19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1"/>
        <v>3.1558486707566464</v>
      </c>
      <c r="G406" t="s">
        <v>20</v>
      </c>
      <c r="H406">
        <v>2237</v>
      </c>
      <c r="I406" s="6">
        <f t="shared" si="20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19"/>
        <v>43053.25</v>
      </c>
      <c r="O406" s="13">
        <f t="shared" si="19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1"/>
        <v>0.89618243243243245</v>
      </c>
      <c r="G407" t="s">
        <v>14</v>
      </c>
      <c r="H407">
        <v>435</v>
      </c>
      <c r="I407" s="6">
        <f t="shared" si="20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19"/>
        <v>43255.208333333328</v>
      </c>
      <c r="O407" s="13">
        <f t="shared" si="19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1"/>
        <v>1.8214503816793892</v>
      </c>
      <c r="G408" t="s">
        <v>20</v>
      </c>
      <c r="H408">
        <v>645</v>
      </c>
      <c r="I408" s="6">
        <f t="shared" si="20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19"/>
        <v>41304.25</v>
      </c>
      <c r="O408" s="13">
        <f t="shared" si="19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1"/>
        <v>3.5588235294117645</v>
      </c>
      <c r="G409" t="s">
        <v>20</v>
      </c>
      <c r="H409">
        <v>484</v>
      </c>
      <c r="I409" s="6">
        <f t="shared" si="20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19"/>
        <v>43751.208333333328</v>
      </c>
      <c r="O409" s="13">
        <f t="shared" si="19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1"/>
        <v>1.3183695652173912</v>
      </c>
      <c r="G410" t="s">
        <v>20</v>
      </c>
      <c r="H410">
        <v>154</v>
      </c>
      <c r="I410" s="6">
        <f t="shared" si="20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19"/>
        <v>42541.208333333328</v>
      </c>
      <c r="O410" s="13">
        <f t="shared" si="19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1"/>
        <v>0.46315634218289087</v>
      </c>
      <c r="G411" t="s">
        <v>14</v>
      </c>
      <c r="H411">
        <v>714</v>
      </c>
      <c r="I411" s="6">
        <f t="shared" si="20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19"/>
        <v>42843.208333333328</v>
      </c>
      <c r="O411" s="13">
        <f t="shared" si="19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1"/>
        <v>0.36132726089785294</v>
      </c>
      <c r="G412" t="s">
        <v>47</v>
      </c>
      <c r="H412">
        <v>1111</v>
      </c>
      <c r="I412" s="6">
        <f t="shared" si="20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19"/>
        <v>42122.208333333328</v>
      </c>
      <c r="O412" s="13">
        <f t="shared" si="19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1"/>
        <v>1.0462820512820512</v>
      </c>
      <c r="G413" t="s">
        <v>20</v>
      </c>
      <c r="H413">
        <v>82</v>
      </c>
      <c r="I413" s="6">
        <f t="shared" si="20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19"/>
        <v>42884.208333333328</v>
      </c>
      <c r="O413" s="13">
        <f t="shared" si="19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1"/>
        <v>6.6885714285714286</v>
      </c>
      <c r="G414" t="s">
        <v>20</v>
      </c>
      <c r="H414">
        <v>134</v>
      </c>
      <c r="I414" s="6">
        <f t="shared" si="20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19"/>
        <v>41642.25</v>
      </c>
      <c r="O414" s="13">
        <f t="shared" si="19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1"/>
        <v>0.62072823218997364</v>
      </c>
      <c r="G415" t="s">
        <v>47</v>
      </c>
      <c r="H415">
        <v>1089</v>
      </c>
      <c r="I415" s="6">
        <f t="shared" si="20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19"/>
        <v>43431.25</v>
      </c>
      <c r="O415" s="13">
        <f t="shared" si="19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1"/>
        <v>0.84699787460148779</v>
      </c>
      <c r="G416" t="s">
        <v>14</v>
      </c>
      <c r="H416">
        <v>5497</v>
      </c>
      <c r="I416" s="6">
        <f t="shared" si="20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19"/>
        <v>40288.208333333336</v>
      </c>
      <c r="O416" s="13">
        <f t="shared" si="19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1"/>
        <v>0.11059030837004405</v>
      </c>
      <c r="G417" t="s">
        <v>14</v>
      </c>
      <c r="H417">
        <v>418</v>
      </c>
      <c r="I417" s="6">
        <f t="shared" si="20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19"/>
        <v>40921.25</v>
      </c>
      <c r="O417" s="13">
        <f t="shared" si="19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1"/>
        <v>0.43838781575037145</v>
      </c>
      <c r="G418" t="s">
        <v>14</v>
      </c>
      <c r="H418">
        <v>1439</v>
      </c>
      <c r="I418" s="6">
        <f t="shared" si="20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19"/>
        <v>40560.25</v>
      </c>
      <c r="O418" s="13">
        <f t="shared" si="19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1"/>
        <v>0.55470588235294116</v>
      </c>
      <c r="G419" t="s">
        <v>14</v>
      </c>
      <c r="H419">
        <v>15</v>
      </c>
      <c r="I419" s="6">
        <f t="shared" si="20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19"/>
        <v>43407.208333333328</v>
      </c>
      <c r="O419" s="13">
        <f t="shared" si="19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1"/>
        <v>0.57399511301160655</v>
      </c>
      <c r="G420" t="s">
        <v>14</v>
      </c>
      <c r="H420">
        <v>1999</v>
      </c>
      <c r="I420" s="6">
        <f t="shared" si="20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19"/>
        <v>41035.208333333336</v>
      </c>
      <c r="O420" s="13">
        <f t="shared" si="19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1"/>
        <v>1.2343497363796134</v>
      </c>
      <c r="G421" t="s">
        <v>20</v>
      </c>
      <c r="H421">
        <v>5203</v>
      </c>
      <c r="I421" s="6">
        <f t="shared" si="20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19"/>
        <v>40899.25</v>
      </c>
      <c r="O421" s="13">
        <f t="shared" si="19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1"/>
        <v>1.2846</v>
      </c>
      <c r="G422" t="s">
        <v>20</v>
      </c>
      <c r="H422">
        <v>94</v>
      </c>
      <c r="I422" s="6">
        <f t="shared" si="20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19"/>
        <v>42911.208333333328</v>
      </c>
      <c r="O422" s="13">
        <f t="shared" si="19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1"/>
        <v>0.63989361702127656</v>
      </c>
      <c r="G423" t="s">
        <v>14</v>
      </c>
      <c r="H423">
        <v>118</v>
      </c>
      <c r="I423" s="6">
        <f t="shared" si="20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19"/>
        <v>42915.208333333328</v>
      </c>
      <c r="O423" s="13">
        <f t="shared" si="19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1"/>
        <v>1.2729885057471264</v>
      </c>
      <c r="G424" t="s">
        <v>20</v>
      </c>
      <c r="H424">
        <v>205</v>
      </c>
      <c r="I424" s="6">
        <f t="shared" si="20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19"/>
        <v>40285.208333333336</v>
      </c>
      <c r="O424" s="13">
        <f t="shared" si="19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1"/>
        <v>0.10638024357239513</v>
      </c>
      <c r="G425" t="s">
        <v>14</v>
      </c>
      <c r="H425">
        <v>162</v>
      </c>
      <c r="I425" s="6">
        <f t="shared" si="20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19"/>
        <v>40808.208333333336</v>
      </c>
      <c r="O425" s="13">
        <f t="shared" si="19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1"/>
        <v>0.40470588235294119</v>
      </c>
      <c r="G426" t="s">
        <v>14</v>
      </c>
      <c r="H426">
        <v>83</v>
      </c>
      <c r="I426" s="6">
        <f t="shared" si="20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19"/>
        <v>43208.208333333328</v>
      </c>
      <c r="O426" s="13">
        <f t="shared" si="19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1"/>
        <v>2.8766666666666665</v>
      </c>
      <c r="G427" t="s">
        <v>20</v>
      </c>
      <c r="H427">
        <v>92</v>
      </c>
      <c r="I427" s="6">
        <f t="shared" si="20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19"/>
        <v>42213.208333333328</v>
      </c>
      <c r="O427" s="13">
        <f t="shared" si="19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1"/>
        <v>5.7294444444444448</v>
      </c>
      <c r="G428" t="s">
        <v>20</v>
      </c>
      <c r="H428">
        <v>219</v>
      </c>
      <c r="I428" s="6">
        <f t="shared" si="20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19"/>
        <v>41332.25</v>
      </c>
      <c r="O428" s="13">
        <f t="shared" si="19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1"/>
        <v>1.1290429799426933</v>
      </c>
      <c r="G429" t="s">
        <v>20</v>
      </c>
      <c r="H429">
        <v>2526</v>
      </c>
      <c r="I429" s="6">
        <f t="shared" si="20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19"/>
        <v>41895.208333333336</v>
      </c>
      <c r="O429" s="13">
        <f t="shared" si="19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1"/>
        <v>0.46387573964497042</v>
      </c>
      <c r="G430" t="s">
        <v>14</v>
      </c>
      <c r="H430">
        <v>747</v>
      </c>
      <c r="I430" s="6">
        <f t="shared" si="20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19"/>
        <v>40585.25</v>
      </c>
      <c r="O430" s="13">
        <f t="shared" si="19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1"/>
        <v>0.90675916230366493</v>
      </c>
      <c r="G431" t="s">
        <v>74</v>
      </c>
      <c r="H431">
        <v>2138</v>
      </c>
      <c r="I431" s="6">
        <f t="shared" si="20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19"/>
        <v>41680.25</v>
      </c>
      <c r="O431" s="13">
        <f t="shared" si="19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1"/>
        <v>0.67740740740740746</v>
      </c>
      <c r="G432" t="s">
        <v>14</v>
      </c>
      <c r="H432">
        <v>84</v>
      </c>
      <c r="I432" s="6">
        <f t="shared" si="20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19"/>
        <v>43737.208333333328</v>
      </c>
      <c r="O432" s="13">
        <f t="shared" si="19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1"/>
        <v>1.9249019607843136</v>
      </c>
      <c r="G433" t="s">
        <v>20</v>
      </c>
      <c r="H433">
        <v>94</v>
      </c>
      <c r="I433" s="6">
        <f t="shared" si="20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19"/>
        <v>43273.208333333328</v>
      </c>
      <c r="O433" s="13">
        <f t="shared" si="19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1"/>
        <v>0.82714285714285718</v>
      </c>
      <c r="G434" t="s">
        <v>14</v>
      </c>
      <c r="H434">
        <v>91</v>
      </c>
      <c r="I434" s="6">
        <f t="shared" si="20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19"/>
        <v>41761.208333333336</v>
      </c>
      <c r="O434" s="13">
        <f t="shared" si="19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1"/>
        <v>0.54163920922570019</v>
      </c>
      <c r="G435" t="s">
        <v>14</v>
      </c>
      <c r="H435">
        <v>792</v>
      </c>
      <c r="I435" s="6">
        <f t="shared" si="20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19"/>
        <v>41603.25</v>
      </c>
      <c r="O435" s="13">
        <f t="shared" si="19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1"/>
        <v>0.16722222222222222</v>
      </c>
      <c r="G436" t="s">
        <v>74</v>
      </c>
      <c r="H436">
        <v>10</v>
      </c>
      <c r="I436" s="6">
        <f t="shared" si="20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19"/>
        <v>42705.25</v>
      </c>
      <c r="O436" s="13">
        <f t="shared" si="19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1"/>
        <v>1.168766404199475</v>
      </c>
      <c r="G437" t="s">
        <v>20</v>
      </c>
      <c r="H437">
        <v>1713</v>
      </c>
      <c r="I437" s="6">
        <f t="shared" si="20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19"/>
        <v>41988.25</v>
      </c>
      <c r="O437" s="13">
        <f t="shared" si="19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1"/>
        <v>10.521538461538462</v>
      </c>
      <c r="G438" t="s">
        <v>20</v>
      </c>
      <c r="H438">
        <v>249</v>
      </c>
      <c r="I438" s="6">
        <f t="shared" si="20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19"/>
        <v>43575.208333333328</v>
      </c>
      <c r="O438" s="13">
        <f t="shared" si="19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1"/>
        <v>1.2307407407407407</v>
      </c>
      <c r="G439" t="s">
        <v>20</v>
      </c>
      <c r="H439">
        <v>192</v>
      </c>
      <c r="I439" s="6">
        <f t="shared" si="20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19"/>
        <v>42260.208333333328</v>
      </c>
      <c r="O439" s="13">
        <f t="shared" si="19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1"/>
        <v>1.7863855421686747</v>
      </c>
      <c r="G440" t="s">
        <v>20</v>
      </c>
      <c r="H440">
        <v>247</v>
      </c>
      <c r="I440" s="6">
        <f t="shared" si="20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19"/>
        <v>41337.25</v>
      </c>
      <c r="O440" s="13">
        <f t="shared" si="19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1"/>
        <v>3.5528169014084505</v>
      </c>
      <c r="G441" t="s">
        <v>20</v>
      </c>
      <c r="H441">
        <v>2293</v>
      </c>
      <c r="I441" s="6">
        <f t="shared" si="20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19"/>
        <v>42680.208333333328</v>
      </c>
      <c r="O441" s="13">
        <f t="shared" si="19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1"/>
        <v>1.6190634146341463</v>
      </c>
      <c r="G442" t="s">
        <v>20</v>
      </c>
      <c r="H442">
        <v>3131</v>
      </c>
      <c r="I442" s="6">
        <f t="shared" si="20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19"/>
        <v>42916.208333333328</v>
      </c>
      <c r="O442" s="13">
        <f t="shared" si="19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1"/>
        <v>0.24914285714285714</v>
      </c>
      <c r="G443" t="s">
        <v>14</v>
      </c>
      <c r="H443">
        <v>32</v>
      </c>
      <c r="I443" s="6">
        <f t="shared" si="20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19"/>
        <v>41025.208333333336</v>
      </c>
      <c r="O443" s="13">
        <f t="shared" si="19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1"/>
        <v>1.9872222222222222</v>
      </c>
      <c r="G444" t="s">
        <v>20</v>
      </c>
      <c r="H444">
        <v>143</v>
      </c>
      <c r="I444" s="6">
        <f t="shared" si="20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19"/>
        <v>42980.208333333328</v>
      </c>
      <c r="O444" s="13">
        <f t="shared" si="19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1"/>
        <v>0.34752688172043011</v>
      </c>
      <c r="G445" t="s">
        <v>74</v>
      </c>
      <c r="H445">
        <v>90</v>
      </c>
      <c r="I445" s="6">
        <f t="shared" si="20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19"/>
        <v>40451.208333333336</v>
      </c>
      <c r="O445" s="13">
        <f t="shared" si="19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1"/>
        <v>1.7641935483870967</v>
      </c>
      <c r="G446" t="s">
        <v>20</v>
      </c>
      <c r="H446">
        <v>296</v>
      </c>
      <c r="I446" s="6">
        <f t="shared" si="20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19"/>
        <v>40748.208333333336</v>
      </c>
      <c r="O446" s="13">
        <f t="shared" si="19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1"/>
        <v>5.1138095238095236</v>
      </c>
      <c r="G447" t="s">
        <v>20</v>
      </c>
      <c r="H447">
        <v>170</v>
      </c>
      <c r="I447" s="6">
        <f t="shared" si="20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19"/>
        <v>40515.25</v>
      </c>
      <c r="O447" s="13">
        <f t="shared" si="19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1"/>
        <v>0.82044117647058823</v>
      </c>
      <c r="G448" t="s">
        <v>14</v>
      </c>
      <c r="H448">
        <v>186</v>
      </c>
      <c r="I448" s="6">
        <f t="shared" si="20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19"/>
        <v>41261.25</v>
      </c>
      <c r="O448" s="13">
        <f t="shared" si="19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1"/>
        <v>0.24326030927835052</v>
      </c>
      <c r="G449" t="s">
        <v>74</v>
      </c>
      <c r="H449">
        <v>439</v>
      </c>
      <c r="I449" s="6">
        <f t="shared" si="20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19"/>
        <v>43088.25</v>
      </c>
      <c r="O449" s="13">
        <f t="shared" si="19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1"/>
        <v>0.50482758620689661</v>
      </c>
      <c r="G450" t="s">
        <v>14</v>
      </c>
      <c r="H450">
        <v>605</v>
      </c>
      <c r="I450" s="6">
        <f t="shared" si="20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19"/>
        <v>41378.208333333336</v>
      </c>
      <c r="O450" s="13">
        <f t="shared" si="19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si="21"/>
        <v>9.67</v>
      </c>
      <c r="G451" t="s">
        <v>20</v>
      </c>
      <c r="H451">
        <v>86</v>
      </c>
      <c r="I451" s="6">
        <f t="shared" si="20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O514" si="22">(((L451/60)/60)/24)+DATE(1970,1,1)</f>
        <v>43530.25</v>
      </c>
      <c r="O451" s="13">
        <f t="shared" si="22"/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1"/>
        <v>0.04</v>
      </c>
      <c r="G452" t="s">
        <v>14</v>
      </c>
      <c r="H452">
        <v>1</v>
      </c>
      <c r="I452" s="6">
        <f t="shared" ref="I452:I515" si="23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22"/>
        <v>43394.208333333328</v>
      </c>
      <c r="O452" s="13">
        <f t="shared" si="22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ref="F453:F516" si="24">(E453/D453)</f>
        <v>1.2284501347708894</v>
      </c>
      <c r="G453" t="s">
        <v>20</v>
      </c>
      <c r="H453">
        <v>6286</v>
      </c>
      <c r="I453" s="6">
        <f t="shared" si="2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22"/>
        <v>42935.208333333328</v>
      </c>
      <c r="O453" s="13">
        <f t="shared" si="22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4"/>
        <v>0.63437500000000002</v>
      </c>
      <c r="G454" t="s">
        <v>14</v>
      </c>
      <c r="H454">
        <v>31</v>
      </c>
      <c r="I454" s="6">
        <f t="shared" si="2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22"/>
        <v>40365.208333333336</v>
      </c>
      <c r="O454" s="13">
        <f t="shared" si="22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4"/>
        <v>0.56331688596491225</v>
      </c>
      <c r="G455" t="s">
        <v>14</v>
      </c>
      <c r="H455">
        <v>1181</v>
      </c>
      <c r="I455" s="6">
        <f t="shared" si="2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22"/>
        <v>42705.25</v>
      </c>
      <c r="O455" s="13">
        <f t="shared" si="22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4"/>
        <v>0.44074999999999998</v>
      </c>
      <c r="G456" t="s">
        <v>14</v>
      </c>
      <c r="H456">
        <v>39</v>
      </c>
      <c r="I456" s="6">
        <f t="shared" si="2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22"/>
        <v>41568.208333333336</v>
      </c>
      <c r="O456" s="13">
        <f t="shared" si="22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4"/>
        <v>1.1837253218884121</v>
      </c>
      <c r="G457" t="s">
        <v>20</v>
      </c>
      <c r="H457">
        <v>3727</v>
      </c>
      <c r="I457" s="6">
        <f t="shared" si="2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22"/>
        <v>40809.208333333336</v>
      </c>
      <c r="O457" s="13">
        <f t="shared" si="22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4"/>
        <v>1.041243169398907</v>
      </c>
      <c r="G458" t="s">
        <v>20</v>
      </c>
      <c r="H458">
        <v>1605</v>
      </c>
      <c r="I458" s="6">
        <f t="shared" si="2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22"/>
        <v>43141.25</v>
      </c>
      <c r="O458" s="13">
        <f t="shared" si="22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4"/>
        <v>0.26640000000000003</v>
      </c>
      <c r="G459" t="s">
        <v>14</v>
      </c>
      <c r="H459">
        <v>46</v>
      </c>
      <c r="I459" s="6">
        <f t="shared" si="2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22"/>
        <v>42657.208333333328</v>
      </c>
      <c r="O459" s="13">
        <f t="shared" si="22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4"/>
        <v>3.5120118343195266</v>
      </c>
      <c r="G460" t="s">
        <v>20</v>
      </c>
      <c r="H460">
        <v>2120</v>
      </c>
      <c r="I460" s="6">
        <f t="shared" si="2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22"/>
        <v>40265.208333333336</v>
      </c>
      <c r="O460" s="13">
        <f t="shared" si="22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4"/>
        <v>0.90063492063492068</v>
      </c>
      <c r="G461" t="s">
        <v>14</v>
      </c>
      <c r="H461">
        <v>105</v>
      </c>
      <c r="I461" s="6">
        <f t="shared" si="2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22"/>
        <v>42001.25</v>
      </c>
      <c r="O461" s="13">
        <f t="shared" si="22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4"/>
        <v>1.7162500000000001</v>
      </c>
      <c r="G462" t="s">
        <v>20</v>
      </c>
      <c r="H462">
        <v>50</v>
      </c>
      <c r="I462" s="6">
        <f t="shared" si="23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22"/>
        <v>40399.208333333336</v>
      </c>
      <c r="O462" s="13">
        <f t="shared" si="22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4"/>
        <v>1.4104655870445344</v>
      </c>
      <c r="G463" t="s">
        <v>20</v>
      </c>
      <c r="H463">
        <v>2080</v>
      </c>
      <c r="I463" s="6">
        <f t="shared" si="2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22"/>
        <v>41757.208333333336</v>
      </c>
      <c r="O463" s="13">
        <f t="shared" si="22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4"/>
        <v>0.30579449152542371</v>
      </c>
      <c r="G464" t="s">
        <v>14</v>
      </c>
      <c r="H464">
        <v>535</v>
      </c>
      <c r="I464" s="6">
        <f t="shared" si="2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22"/>
        <v>41304.25</v>
      </c>
      <c r="O464" s="13">
        <f t="shared" si="22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4"/>
        <v>1.0816455696202532</v>
      </c>
      <c r="G465" t="s">
        <v>20</v>
      </c>
      <c r="H465">
        <v>2105</v>
      </c>
      <c r="I465" s="6">
        <f t="shared" si="2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22"/>
        <v>41639.25</v>
      </c>
      <c r="O465" s="13">
        <f t="shared" si="22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4"/>
        <v>1.3345505617977529</v>
      </c>
      <c r="G466" t="s">
        <v>20</v>
      </c>
      <c r="H466">
        <v>2436</v>
      </c>
      <c r="I466" s="6">
        <f t="shared" si="2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22"/>
        <v>43142.25</v>
      </c>
      <c r="O466" s="13">
        <f t="shared" si="22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4"/>
        <v>1.8785106382978722</v>
      </c>
      <c r="G467" t="s">
        <v>20</v>
      </c>
      <c r="H467">
        <v>80</v>
      </c>
      <c r="I467" s="6">
        <f t="shared" si="2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22"/>
        <v>43127.25</v>
      </c>
      <c r="O467" s="13">
        <f t="shared" si="22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4"/>
        <v>3.32</v>
      </c>
      <c r="G468" t="s">
        <v>20</v>
      </c>
      <c r="H468">
        <v>42</v>
      </c>
      <c r="I468" s="6">
        <f t="shared" si="2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22"/>
        <v>41409.208333333336</v>
      </c>
      <c r="O468" s="13">
        <f t="shared" si="22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4"/>
        <v>5.7521428571428572</v>
      </c>
      <c r="G469" t="s">
        <v>20</v>
      </c>
      <c r="H469">
        <v>139</v>
      </c>
      <c r="I469" s="6">
        <f t="shared" si="2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22"/>
        <v>42331.25</v>
      </c>
      <c r="O469" s="13">
        <f t="shared" si="22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4"/>
        <v>0.40500000000000003</v>
      </c>
      <c r="G470" t="s">
        <v>14</v>
      </c>
      <c r="H470">
        <v>16</v>
      </c>
      <c r="I470" s="6">
        <f t="shared" si="2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22"/>
        <v>43569.208333333328</v>
      </c>
      <c r="O470" s="13">
        <f t="shared" si="22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4"/>
        <v>1.8442857142857143</v>
      </c>
      <c r="G471" t="s">
        <v>20</v>
      </c>
      <c r="H471">
        <v>159</v>
      </c>
      <c r="I471" s="6">
        <f t="shared" si="2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22"/>
        <v>42142.208333333328</v>
      </c>
      <c r="O471" s="13">
        <f t="shared" si="22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4"/>
        <v>2.8580555555555556</v>
      </c>
      <c r="G472" t="s">
        <v>20</v>
      </c>
      <c r="H472">
        <v>381</v>
      </c>
      <c r="I472" s="6">
        <f t="shared" si="2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22"/>
        <v>42716.25</v>
      </c>
      <c r="O472" s="13">
        <f t="shared" si="22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4"/>
        <v>3.19</v>
      </c>
      <c r="G473" t="s">
        <v>20</v>
      </c>
      <c r="H473">
        <v>194</v>
      </c>
      <c r="I473" s="6">
        <f t="shared" si="2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22"/>
        <v>41031.208333333336</v>
      </c>
      <c r="O473" s="13">
        <f t="shared" si="22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4"/>
        <v>0.39234070221066319</v>
      </c>
      <c r="G474" t="s">
        <v>14</v>
      </c>
      <c r="H474">
        <v>575</v>
      </c>
      <c r="I474" s="6">
        <f t="shared" si="2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22"/>
        <v>43535.208333333328</v>
      </c>
      <c r="O474" s="13">
        <f t="shared" si="22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4"/>
        <v>1.7814000000000001</v>
      </c>
      <c r="G475" t="s">
        <v>20</v>
      </c>
      <c r="H475">
        <v>106</v>
      </c>
      <c r="I475" s="6">
        <f t="shared" si="2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22"/>
        <v>43277.208333333328</v>
      </c>
      <c r="O475" s="13">
        <f t="shared" si="22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4"/>
        <v>3.6515</v>
      </c>
      <c r="G476" t="s">
        <v>20</v>
      </c>
      <c r="H476">
        <v>142</v>
      </c>
      <c r="I476" s="6">
        <f t="shared" si="2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22"/>
        <v>41989.25</v>
      </c>
      <c r="O476" s="13">
        <f t="shared" si="22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4"/>
        <v>1.1394594594594594</v>
      </c>
      <c r="G477" t="s">
        <v>20</v>
      </c>
      <c r="H477">
        <v>211</v>
      </c>
      <c r="I477" s="6">
        <f t="shared" si="2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22"/>
        <v>41450.208333333336</v>
      </c>
      <c r="O477" s="13">
        <f t="shared" si="22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4"/>
        <v>0.29828720626631855</v>
      </c>
      <c r="G478" t="s">
        <v>14</v>
      </c>
      <c r="H478">
        <v>1120</v>
      </c>
      <c r="I478" s="6">
        <f t="shared" si="2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22"/>
        <v>43322.208333333328</v>
      </c>
      <c r="O478" s="13">
        <f t="shared" si="22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4"/>
        <v>0.54270588235294115</v>
      </c>
      <c r="G479" t="s">
        <v>14</v>
      </c>
      <c r="H479">
        <v>113</v>
      </c>
      <c r="I479" s="6">
        <f t="shared" si="2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22"/>
        <v>40720.208333333336</v>
      </c>
      <c r="O479" s="13">
        <f t="shared" si="22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4"/>
        <v>2.3634156976744185</v>
      </c>
      <c r="G480" t="s">
        <v>20</v>
      </c>
      <c r="H480">
        <v>2756</v>
      </c>
      <c r="I480" s="6">
        <f t="shared" si="2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22"/>
        <v>42072.208333333328</v>
      </c>
      <c r="O480" s="13">
        <f t="shared" si="22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4"/>
        <v>5.1291666666666664</v>
      </c>
      <c r="G481" t="s">
        <v>20</v>
      </c>
      <c r="H481">
        <v>173</v>
      </c>
      <c r="I481" s="6">
        <f t="shared" si="2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22"/>
        <v>42945.208333333328</v>
      </c>
      <c r="O481" s="13">
        <f t="shared" si="22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4"/>
        <v>1.0065116279069768</v>
      </c>
      <c r="G482" t="s">
        <v>20</v>
      </c>
      <c r="H482">
        <v>87</v>
      </c>
      <c r="I482" s="6">
        <f t="shared" si="2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22"/>
        <v>40248.25</v>
      </c>
      <c r="O482" s="13">
        <f t="shared" si="22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4"/>
        <v>0.81348423194303154</v>
      </c>
      <c r="G483" t="s">
        <v>14</v>
      </c>
      <c r="H483">
        <v>1538</v>
      </c>
      <c r="I483" s="6">
        <f t="shared" si="2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22"/>
        <v>41913.208333333336</v>
      </c>
      <c r="O483" s="13">
        <f t="shared" si="22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4"/>
        <v>0.16404761904761905</v>
      </c>
      <c r="G484" t="s">
        <v>14</v>
      </c>
      <c r="H484">
        <v>9</v>
      </c>
      <c r="I484" s="6">
        <f t="shared" si="2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22"/>
        <v>40963.25</v>
      </c>
      <c r="O484" s="13">
        <f t="shared" si="22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4"/>
        <v>0.52774617067833696</v>
      </c>
      <c r="G485" t="s">
        <v>14</v>
      </c>
      <c r="H485">
        <v>554</v>
      </c>
      <c r="I485" s="6">
        <f t="shared" si="2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22"/>
        <v>43811.25</v>
      </c>
      <c r="O485" s="13">
        <f t="shared" si="22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4"/>
        <v>2.6020608108108108</v>
      </c>
      <c r="G486" t="s">
        <v>20</v>
      </c>
      <c r="H486">
        <v>1572</v>
      </c>
      <c r="I486" s="6">
        <f t="shared" si="2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22"/>
        <v>41855.208333333336</v>
      </c>
      <c r="O486" s="13">
        <f t="shared" si="22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4"/>
        <v>0.30732891832229581</v>
      </c>
      <c r="G487" t="s">
        <v>14</v>
      </c>
      <c r="H487">
        <v>648</v>
      </c>
      <c r="I487" s="6">
        <f t="shared" si="2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22"/>
        <v>43626.208333333328</v>
      </c>
      <c r="O487" s="13">
        <f t="shared" si="22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4"/>
        <v>0.13500000000000001</v>
      </c>
      <c r="G488" t="s">
        <v>14</v>
      </c>
      <c r="H488">
        <v>21</v>
      </c>
      <c r="I488" s="6">
        <f t="shared" si="2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22"/>
        <v>43168.25</v>
      </c>
      <c r="O488" s="13">
        <f t="shared" si="22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4"/>
        <v>1.7862556663644606</v>
      </c>
      <c r="G489" t="s">
        <v>20</v>
      </c>
      <c r="H489">
        <v>2346</v>
      </c>
      <c r="I489" s="6">
        <f t="shared" si="2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22"/>
        <v>42845.208333333328</v>
      </c>
      <c r="O489" s="13">
        <f t="shared" si="22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4"/>
        <v>2.2005660377358489</v>
      </c>
      <c r="G490" t="s">
        <v>20</v>
      </c>
      <c r="H490">
        <v>115</v>
      </c>
      <c r="I490" s="6">
        <f t="shared" si="2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22"/>
        <v>42403.25</v>
      </c>
      <c r="O490" s="13">
        <f t="shared" si="22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4"/>
        <v>1.015108695652174</v>
      </c>
      <c r="G491" t="s">
        <v>20</v>
      </c>
      <c r="H491">
        <v>85</v>
      </c>
      <c r="I491" s="6">
        <f t="shared" si="2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22"/>
        <v>40406.208333333336</v>
      </c>
      <c r="O491" s="13">
        <f t="shared" si="22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4"/>
        <v>1.915</v>
      </c>
      <c r="G492" t="s">
        <v>20</v>
      </c>
      <c r="H492">
        <v>144</v>
      </c>
      <c r="I492" s="6">
        <f t="shared" si="2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22"/>
        <v>43786.25</v>
      </c>
      <c r="O492" s="13">
        <f t="shared" si="22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4"/>
        <v>3.0534683098591549</v>
      </c>
      <c r="G493" t="s">
        <v>20</v>
      </c>
      <c r="H493">
        <v>2443</v>
      </c>
      <c r="I493" s="6">
        <f t="shared" si="2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22"/>
        <v>41456.208333333336</v>
      </c>
      <c r="O493" s="13">
        <f t="shared" si="22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4"/>
        <v>0.23995287958115183</v>
      </c>
      <c r="G494" t="s">
        <v>74</v>
      </c>
      <c r="H494">
        <v>595</v>
      </c>
      <c r="I494" s="6">
        <f t="shared" si="2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22"/>
        <v>40336.208333333336</v>
      </c>
      <c r="O494" s="13">
        <f t="shared" si="22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4"/>
        <v>7.2377777777777776</v>
      </c>
      <c r="G495" t="s">
        <v>20</v>
      </c>
      <c r="H495">
        <v>64</v>
      </c>
      <c r="I495" s="6">
        <f t="shared" si="2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22"/>
        <v>43645.208333333328</v>
      </c>
      <c r="O495" s="13">
        <f t="shared" si="22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4"/>
        <v>5.4736000000000002</v>
      </c>
      <c r="G496" t="s">
        <v>20</v>
      </c>
      <c r="H496">
        <v>268</v>
      </c>
      <c r="I496" s="6">
        <f t="shared" si="2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22"/>
        <v>40990.208333333336</v>
      </c>
      <c r="O496" s="13">
        <f t="shared" si="22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4"/>
        <v>4.1449999999999996</v>
      </c>
      <c r="G497" t="s">
        <v>20</v>
      </c>
      <c r="H497">
        <v>195</v>
      </c>
      <c r="I497" s="6">
        <f t="shared" si="2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22"/>
        <v>41800.208333333336</v>
      </c>
      <c r="O497" s="13">
        <f t="shared" si="22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4"/>
        <v>9.0696409140369975E-3</v>
      </c>
      <c r="G498" t="s">
        <v>14</v>
      </c>
      <c r="H498">
        <v>54</v>
      </c>
      <c r="I498" s="6">
        <f t="shared" si="2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22"/>
        <v>42876.208333333328</v>
      </c>
      <c r="O498" s="13">
        <f t="shared" si="22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4"/>
        <v>0.34173469387755101</v>
      </c>
      <c r="G499" t="s">
        <v>14</v>
      </c>
      <c r="H499">
        <v>120</v>
      </c>
      <c r="I499" s="6">
        <f t="shared" si="2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22"/>
        <v>42724.25</v>
      </c>
      <c r="O499" s="13">
        <f t="shared" si="22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4"/>
        <v>0.239488107549121</v>
      </c>
      <c r="G500" t="s">
        <v>14</v>
      </c>
      <c r="H500">
        <v>579</v>
      </c>
      <c r="I500" s="6">
        <f t="shared" si="2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22"/>
        <v>42005.25</v>
      </c>
      <c r="O500" s="13">
        <f t="shared" si="22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4"/>
        <v>0.48072649572649573</v>
      </c>
      <c r="G501" t="s">
        <v>14</v>
      </c>
      <c r="H501">
        <v>2072</v>
      </c>
      <c r="I501" s="6">
        <f t="shared" si="2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22"/>
        <v>42444.208333333328</v>
      </c>
      <c r="O501" s="13">
        <f t="shared" si="22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4"/>
        <v>0</v>
      </c>
      <c r="G502" t="s">
        <v>14</v>
      </c>
      <c r="H502">
        <v>0</v>
      </c>
      <c r="I502" s="6" t="e">
        <f t="shared" si="2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22"/>
        <v>41395.208333333336</v>
      </c>
      <c r="O502" s="13">
        <f t="shared" si="22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4"/>
        <v>0.70145182291666663</v>
      </c>
      <c r="G503" t="s">
        <v>14</v>
      </c>
      <c r="H503">
        <v>1796</v>
      </c>
      <c r="I503" s="6">
        <f t="shared" si="2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22"/>
        <v>41345.208333333336</v>
      </c>
      <c r="O503" s="13">
        <f t="shared" si="22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4"/>
        <v>5.2992307692307694</v>
      </c>
      <c r="G504" t="s">
        <v>20</v>
      </c>
      <c r="H504">
        <v>186</v>
      </c>
      <c r="I504" s="6">
        <f t="shared" si="2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22"/>
        <v>41117.208333333336</v>
      </c>
      <c r="O504" s="13">
        <f t="shared" si="22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4"/>
        <v>1.8032549019607844</v>
      </c>
      <c r="G505" t="s">
        <v>20</v>
      </c>
      <c r="H505">
        <v>460</v>
      </c>
      <c r="I505" s="6">
        <f t="shared" si="2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22"/>
        <v>42186.208333333328</v>
      </c>
      <c r="O505" s="13">
        <f t="shared" si="22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4"/>
        <v>0.92320000000000002</v>
      </c>
      <c r="G506" t="s">
        <v>14</v>
      </c>
      <c r="H506">
        <v>62</v>
      </c>
      <c r="I506" s="6">
        <f t="shared" si="2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22"/>
        <v>42142.208333333328</v>
      </c>
      <c r="O506" s="13">
        <f t="shared" si="22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4"/>
        <v>0.13901001112347053</v>
      </c>
      <c r="G507" t="s">
        <v>14</v>
      </c>
      <c r="H507">
        <v>347</v>
      </c>
      <c r="I507" s="6">
        <f t="shared" si="2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22"/>
        <v>41341.25</v>
      </c>
      <c r="O507" s="13">
        <f t="shared" si="22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4"/>
        <v>9.2707777777777771</v>
      </c>
      <c r="G508" t="s">
        <v>20</v>
      </c>
      <c r="H508">
        <v>2528</v>
      </c>
      <c r="I508" s="6">
        <f t="shared" si="2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22"/>
        <v>43062.25</v>
      </c>
      <c r="O508" s="13">
        <f t="shared" si="22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4"/>
        <v>0.39857142857142858</v>
      </c>
      <c r="G509" t="s">
        <v>14</v>
      </c>
      <c r="H509">
        <v>19</v>
      </c>
      <c r="I509" s="6">
        <f t="shared" si="2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22"/>
        <v>41373.208333333336</v>
      </c>
      <c r="O509" s="13">
        <f t="shared" si="22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4"/>
        <v>1.1222929936305732</v>
      </c>
      <c r="G510" t="s">
        <v>20</v>
      </c>
      <c r="H510">
        <v>3657</v>
      </c>
      <c r="I510" s="6">
        <f t="shared" si="2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22"/>
        <v>43310.208333333328</v>
      </c>
      <c r="O510" s="13">
        <f t="shared" si="22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4"/>
        <v>0.70925816023738875</v>
      </c>
      <c r="G511" t="s">
        <v>14</v>
      </c>
      <c r="H511">
        <v>1258</v>
      </c>
      <c r="I511" s="6">
        <f t="shared" si="23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22"/>
        <v>41034.208333333336</v>
      </c>
      <c r="O511" s="13">
        <f t="shared" si="22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4"/>
        <v>1.1908974358974358</v>
      </c>
      <c r="G512" t="s">
        <v>20</v>
      </c>
      <c r="H512">
        <v>131</v>
      </c>
      <c r="I512" s="6">
        <f t="shared" si="2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22"/>
        <v>43251.208333333328</v>
      </c>
      <c r="O512" s="13">
        <f t="shared" si="22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4"/>
        <v>0.24017591339648173</v>
      </c>
      <c r="G513" t="s">
        <v>14</v>
      </c>
      <c r="H513">
        <v>362</v>
      </c>
      <c r="I513" s="6">
        <f t="shared" si="2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22"/>
        <v>43671.208333333328</v>
      </c>
      <c r="O513" s="13">
        <f t="shared" si="22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4"/>
        <v>1.3931868131868133</v>
      </c>
      <c r="G514" t="s">
        <v>20</v>
      </c>
      <c r="H514">
        <v>239</v>
      </c>
      <c r="I514" s="6">
        <f t="shared" si="2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22"/>
        <v>41825.208333333336</v>
      </c>
      <c r="O514" s="13">
        <f t="shared" si="22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si="24"/>
        <v>0.39277108433734942</v>
      </c>
      <c r="G515" t="s">
        <v>74</v>
      </c>
      <c r="H515">
        <v>35</v>
      </c>
      <c r="I515" s="6">
        <f t="shared" si="23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O578" si="25">(((L515/60)/60)/24)+DATE(1970,1,1)</f>
        <v>40430.208333333336</v>
      </c>
      <c r="O515" s="13">
        <f t="shared" si="25"/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24"/>
        <v>0.22439077144917088</v>
      </c>
      <c r="G516" t="s">
        <v>74</v>
      </c>
      <c r="H516">
        <v>528</v>
      </c>
      <c r="I516" s="6">
        <f t="shared" ref="I516:I579" si="26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25"/>
        <v>41614.25</v>
      </c>
      <c r="O516" s="13">
        <f t="shared" si="2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ref="F517:F580" si="27">(E517/D517)</f>
        <v>0.55779069767441858</v>
      </c>
      <c r="G517" t="s">
        <v>14</v>
      </c>
      <c r="H517">
        <v>133</v>
      </c>
      <c r="I517" s="6">
        <f t="shared" si="26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25"/>
        <v>40900.25</v>
      </c>
      <c r="O517" s="13">
        <f t="shared" si="2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27"/>
        <v>0.42523125996810207</v>
      </c>
      <c r="G518" t="s">
        <v>14</v>
      </c>
      <c r="H518">
        <v>846</v>
      </c>
      <c r="I518" s="6">
        <f t="shared" si="26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25"/>
        <v>40396.208333333336</v>
      </c>
      <c r="O518" s="13">
        <f t="shared" si="2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27"/>
        <v>1.1200000000000001</v>
      </c>
      <c r="G519" t="s">
        <v>20</v>
      </c>
      <c r="H519">
        <v>78</v>
      </c>
      <c r="I519" s="6">
        <f t="shared" si="26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25"/>
        <v>42860.208333333328</v>
      </c>
      <c r="O519" s="13">
        <f t="shared" si="2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27"/>
        <v>7.0681818181818179E-2</v>
      </c>
      <c r="G520" t="s">
        <v>14</v>
      </c>
      <c r="H520">
        <v>10</v>
      </c>
      <c r="I520" s="6">
        <f t="shared" si="26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25"/>
        <v>43154.25</v>
      </c>
      <c r="O520" s="13">
        <f t="shared" si="2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27"/>
        <v>1.0174563871693867</v>
      </c>
      <c r="G521" t="s">
        <v>20</v>
      </c>
      <c r="H521">
        <v>1773</v>
      </c>
      <c r="I521" s="6">
        <f t="shared" si="26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25"/>
        <v>42012.25</v>
      </c>
      <c r="O521" s="13">
        <f t="shared" si="2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27"/>
        <v>4.2575000000000003</v>
      </c>
      <c r="G522" t="s">
        <v>20</v>
      </c>
      <c r="H522">
        <v>32</v>
      </c>
      <c r="I522" s="6">
        <f t="shared" si="26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25"/>
        <v>43574.208333333328</v>
      </c>
      <c r="O522" s="13">
        <f t="shared" si="2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27"/>
        <v>1.4553947368421052</v>
      </c>
      <c r="G523" t="s">
        <v>20</v>
      </c>
      <c r="H523">
        <v>369</v>
      </c>
      <c r="I523" s="6">
        <f t="shared" si="26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25"/>
        <v>42605.208333333328</v>
      </c>
      <c r="O523" s="13">
        <f t="shared" si="2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27"/>
        <v>0.32453465346534655</v>
      </c>
      <c r="G524" t="s">
        <v>14</v>
      </c>
      <c r="H524">
        <v>191</v>
      </c>
      <c r="I524" s="6">
        <f t="shared" si="26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25"/>
        <v>41093.208333333336</v>
      </c>
      <c r="O524" s="13">
        <f t="shared" si="2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27"/>
        <v>7.003333333333333</v>
      </c>
      <c r="G525" t="s">
        <v>20</v>
      </c>
      <c r="H525">
        <v>89</v>
      </c>
      <c r="I525" s="6">
        <f t="shared" si="26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25"/>
        <v>40241.25</v>
      </c>
      <c r="O525" s="13">
        <f t="shared" si="2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27"/>
        <v>0.83904860392967939</v>
      </c>
      <c r="G526" t="s">
        <v>14</v>
      </c>
      <c r="H526">
        <v>1979</v>
      </c>
      <c r="I526" s="6">
        <f t="shared" si="26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25"/>
        <v>40294.208333333336</v>
      </c>
      <c r="O526" s="13">
        <f t="shared" si="2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27"/>
        <v>0.84190476190476193</v>
      </c>
      <c r="G527" t="s">
        <v>14</v>
      </c>
      <c r="H527">
        <v>63</v>
      </c>
      <c r="I527" s="6">
        <f t="shared" si="26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25"/>
        <v>40505.25</v>
      </c>
      <c r="O527" s="13">
        <f t="shared" si="2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27"/>
        <v>1.5595180722891566</v>
      </c>
      <c r="G528" t="s">
        <v>20</v>
      </c>
      <c r="H528">
        <v>147</v>
      </c>
      <c r="I528" s="6">
        <f t="shared" si="26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25"/>
        <v>42364.25</v>
      </c>
      <c r="O528" s="13">
        <f t="shared" si="2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27"/>
        <v>0.99619450317124736</v>
      </c>
      <c r="G529" t="s">
        <v>14</v>
      </c>
      <c r="H529">
        <v>6080</v>
      </c>
      <c r="I529" s="6">
        <f t="shared" si="26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25"/>
        <v>42405.25</v>
      </c>
      <c r="O529" s="13">
        <f t="shared" si="2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27"/>
        <v>0.80300000000000005</v>
      </c>
      <c r="G530" t="s">
        <v>14</v>
      </c>
      <c r="H530">
        <v>80</v>
      </c>
      <c r="I530" s="6">
        <f t="shared" si="26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25"/>
        <v>41601.25</v>
      </c>
      <c r="O530" s="13">
        <f t="shared" si="2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27"/>
        <v>0.11254901960784314</v>
      </c>
      <c r="G531" t="s">
        <v>14</v>
      </c>
      <c r="H531">
        <v>9</v>
      </c>
      <c r="I531" s="6">
        <f t="shared" si="26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25"/>
        <v>41769.208333333336</v>
      </c>
      <c r="O531" s="13">
        <f t="shared" si="2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27"/>
        <v>0.91740952380952379</v>
      </c>
      <c r="G532" t="s">
        <v>14</v>
      </c>
      <c r="H532">
        <v>1784</v>
      </c>
      <c r="I532" s="6">
        <f t="shared" si="26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25"/>
        <v>40421.208333333336</v>
      </c>
      <c r="O532" s="13">
        <f t="shared" si="2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27"/>
        <v>0.95521156936261387</v>
      </c>
      <c r="G533" t="s">
        <v>47</v>
      </c>
      <c r="H533">
        <v>3640</v>
      </c>
      <c r="I533" s="6">
        <f t="shared" si="26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25"/>
        <v>41589.25</v>
      </c>
      <c r="O533" s="13">
        <f t="shared" si="2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27"/>
        <v>5.0287499999999996</v>
      </c>
      <c r="G534" t="s">
        <v>20</v>
      </c>
      <c r="H534">
        <v>126</v>
      </c>
      <c r="I534" s="6">
        <f t="shared" si="26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25"/>
        <v>43125.25</v>
      </c>
      <c r="O534" s="13">
        <f t="shared" si="2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27"/>
        <v>1.5924394463667819</v>
      </c>
      <c r="G535" t="s">
        <v>20</v>
      </c>
      <c r="H535">
        <v>2218</v>
      </c>
      <c r="I535" s="6">
        <f t="shared" si="26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25"/>
        <v>41479.208333333336</v>
      </c>
      <c r="O535" s="13">
        <f t="shared" si="2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27"/>
        <v>0.15022446689113356</v>
      </c>
      <c r="G536" t="s">
        <v>14</v>
      </c>
      <c r="H536">
        <v>243</v>
      </c>
      <c r="I536" s="6">
        <f t="shared" si="26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25"/>
        <v>43329.208333333328</v>
      </c>
      <c r="O536" s="13">
        <f t="shared" si="2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27"/>
        <v>4.820384615384615</v>
      </c>
      <c r="G537" t="s">
        <v>20</v>
      </c>
      <c r="H537">
        <v>202</v>
      </c>
      <c r="I537" s="6">
        <f t="shared" si="26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25"/>
        <v>43259.208333333328</v>
      </c>
      <c r="O537" s="13">
        <f t="shared" si="2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27"/>
        <v>1.4996938775510205</v>
      </c>
      <c r="G538" t="s">
        <v>20</v>
      </c>
      <c r="H538">
        <v>140</v>
      </c>
      <c r="I538" s="6">
        <f t="shared" si="26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25"/>
        <v>40414.208333333336</v>
      </c>
      <c r="O538" s="13">
        <f t="shared" si="2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27"/>
        <v>1.1722156398104266</v>
      </c>
      <c r="G539" t="s">
        <v>20</v>
      </c>
      <c r="H539">
        <v>1052</v>
      </c>
      <c r="I539" s="6">
        <f t="shared" si="26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25"/>
        <v>43342.208333333328</v>
      </c>
      <c r="O539" s="13">
        <f t="shared" si="2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27"/>
        <v>0.37695968274950431</v>
      </c>
      <c r="G540" t="s">
        <v>14</v>
      </c>
      <c r="H540">
        <v>1296</v>
      </c>
      <c r="I540" s="6">
        <f t="shared" si="26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25"/>
        <v>41539.208333333336</v>
      </c>
      <c r="O540" s="13">
        <f t="shared" si="2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27"/>
        <v>0.72653061224489801</v>
      </c>
      <c r="G541" t="s">
        <v>14</v>
      </c>
      <c r="H541">
        <v>77</v>
      </c>
      <c r="I541" s="6">
        <f t="shared" si="26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25"/>
        <v>43647.208333333328</v>
      </c>
      <c r="O541" s="13">
        <f t="shared" si="2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27"/>
        <v>2.6598113207547169</v>
      </c>
      <c r="G542" t="s">
        <v>20</v>
      </c>
      <c r="H542">
        <v>247</v>
      </c>
      <c r="I542" s="6">
        <f t="shared" si="26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25"/>
        <v>43225.208333333328</v>
      </c>
      <c r="O542" s="13">
        <f t="shared" si="2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27"/>
        <v>0.24205617977528091</v>
      </c>
      <c r="G543" t="s">
        <v>14</v>
      </c>
      <c r="H543">
        <v>395</v>
      </c>
      <c r="I543" s="6">
        <f t="shared" si="26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25"/>
        <v>42165.208333333328</v>
      </c>
      <c r="O543" s="13">
        <f t="shared" si="2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27"/>
        <v>2.5064935064935064E-2</v>
      </c>
      <c r="G544" t="s">
        <v>14</v>
      </c>
      <c r="H544">
        <v>49</v>
      </c>
      <c r="I544" s="6">
        <f t="shared" si="26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25"/>
        <v>42391.25</v>
      </c>
      <c r="O544" s="13">
        <f t="shared" si="2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27"/>
        <v>0.1632979976442874</v>
      </c>
      <c r="G545" t="s">
        <v>14</v>
      </c>
      <c r="H545">
        <v>180</v>
      </c>
      <c r="I545" s="6">
        <f t="shared" si="26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25"/>
        <v>41528.208333333336</v>
      </c>
      <c r="O545" s="13">
        <f t="shared" si="2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27"/>
        <v>2.7650000000000001</v>
      </c>
      <c r="G546" t="s">
        <v>20</v>
      </c>
      <c r="H546">
        <v>84</v>
      </c>
      <c r="I546" s="6">
        <f t="shared" si="26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25"/>
        <v>42377.25</v>
      </c>
      <c r="O546" s="13">
        <f t="shared" si="2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27"/>
        <v>0.88803571428571426</v>
      </c>
      <c r="G547" t="s">
        <v>14</v>
      </c>
      <c r="H547">
        <v>2690</v>
      </c>
      <c r="I547" s="6">
        <f t="shared" si="26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25"/>
        <v>43824.25</v>
      </c>
      <c r="O547" s="13">
        <f t="shared" si="2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27"/>
        <v>1.6357142857142857</v>
      </c>
      <c r="G548" t="s">
        <v>20</v>
      </c>
      <c r="H548">
        <v>88</v>
      </c>
      <c r="I548" s="6">
        <f t="shared" si="26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25"/>
        <v>43360.208333333328</v>
      </c>
      <c r="O548" s="13">
        <f t="shared" si="2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27"/>
        <v>9.69</v>
      </c>
      <c r="G549" t="s">
        <v>20</v>
      </c>
      <c r="H549">
        <v>156</v>
      </c>
      <c r="I549" s="6">
        <f t="shared" si="26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25"/>
        <v>42029.25</v>
      </c>
      <c r="O549" s="13">
        <f t="shared" si="2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27"/>
        <v>2.7091376701966716</v>
      </c>
      <c r="G550" t="s">
        <v>20</v>
      </c>
      <c r="H550">
        <v>2985</v>
      </c>
      <c r="I550" s="6">
        <f t="shared" si="26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25"/>
        <v>42461.208333333328</v>
      </c>
      <c r="O550" s="13">
        <f t="shared" si="2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27"/>
        <v>2.8421355932203389</v>
      </c>
      <c r="G551" t="s">
        <v>20</v>
      </c>
      <c r="H551">
        <v>762</v>
      </c>
      <c r="I551" s="6">
        <f t="shared" si="26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25"/>
        <v>41422.208333333336</v>
      </c>
      <c r="O551" s="13">
        <f t="shared" si="2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27"/>
        <v>0.04</v>
      </c>
      <c r="G552" t="s">
        <v>74</v>
      </c>
      <c r="H552">
        <v>1</v>
      </c>
      <c r="I552" s="6">
        <f t="shared" si="26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25"/>
        <v>40968.25</v>
      </c>
      <c r="O552" s="13">
        <f t="shared" si="2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27"/>
        <v>0.58632981676846196</v>
      </c>
      <c r="G553" t="s">
        <v>14</v>
      </c>
      <c r="H553">
        <v>2779</v>
      </c>
      <c r="I553" s="6">
        <f t="shared" si="26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25"/>
        <v>41993.25</v>
      </c>
      <c r="O553" s="13">
        <f t="shared" si="2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27"/>
        <v>0.98511111111111116</v>
      </c>
      <c r="G554" t="s">
        <v>14</v>
      </c>
      <c r="H554">
        <v>92</v>
      </c>
      <c r="I554" s="6">
        <f t="shared" si="26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25"/>
        <v>42700.25</v>
      </c>
      <c r="O554" s="13">
        <f t="shared" si="2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27"/>
        <v>0.43975381008206332</v>
      </c>
      <c r="G555" t="s">
        <v>14</v>
      </c>
      <c r="H555">
        <v>1028</v>
      </c>
      <c r="I555" s="6">
        <f t="shared" si="26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25"/>
        <v>40545.25</v>
      </c>
      <c r="O555" s="13">
        <f t="shared" si="2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27"/>
        <v>1.5166315789473683</v>
      </c>
      <c r="G556" t="s">
        <v>20</v>
      </c>
      <c r="H556">
        <v>554</v>
      </c>
      <c r="I556" s="6">
        <f t="shared" si="26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25"/>
        <v>42723.25</v>
      </c>
      <c r="O556" s="13">
        <f t="shared" si="2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27"/>
        <v>2.2363492063492063</v>
      </c>
      <c r="G557" t="s">
        <v>20</v>
      </c>
      <c r="H557">
        <v>135</v>
      </c>
      <c r="I557" s="6">
        <f t="shared" si="26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25"/>
        <v>41731.208333333336</v>
      </c>
      <c r="O557" s="13">
        <f t="shared" si="2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27"/>
        <v>2.3975</v>
      </c>
      <c r="G558" t="s">
        <v>20</v>
      </c>
      <c r="H558">
        <v>122</v>
      </c>
      <c r="I558" s="6">
        <f t="shared" si="26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25"/>
        <v>40792.208333333336</v>
      </c>
      <c r="O558" s="13">
        <f t="shared" si="2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27"/>
        <v>1.9933333333333334</v>
      </c>
      <c r="G559" t="s">
        <v>20</v>
      </c>
      <c r="H559">
        <v>221</v>
      </c>
      <c r="I559" s="6">
        <f t="shared" si="26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25"/>
        <v>42279.208333333328</v>
      </c>
      <c r="O559" s="13">
        <f t="shared" si="2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27"/>
        <v>1.373448275862069</v>
      </c>
      <c r="G560" t="s">
        <v>20</v>
      </c>
      <c r="H560">
        <v>126</v>
      </c>
      <c r="I560" s="6">
        <f t="shared" si="26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25"/>
        <v>42424.25</v>
      </c>
      <c r="O560" s="13">
        <f t="shared" si="2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27"/>
        <v>1.009696106362773</v>
      </c>
      <c r="G561" t="s">
        <v>20</v>
      </c>
      <c r="H561">
        <v>1022</v>
      </c>
      <c r="I561" s="6">
        <f t="shared" si="26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25"/>
        <v>42584.208333333328</v>
      </c>
      <c r="O561" s="13">
        <f t="shared" si="2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27"/>
        <v>7.9416000000000002</v>
      </c>
      <c r="G562" t="s">
        <v>20</v>
      </c>
      <c r="H562">
        <v>3177</v>
      </c>
      <c r="I562" s="6">
        <f t="shared" si="26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25"/>
        <v>40865.25</v>
      </c>
      <c r="O562" s="13">
        <f t="shared" si="2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27"/>
        <v>3.6970000000000001</v>
      </c>
      <c r="G563" t="s">
        <v>20</v>
      </c>
      <c r="H563">
        <v>198</v>
      </c>
      <c r="I563" s="6">
        <f t="shared" si="26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25"/>
        <v>40833.208333333336</v>
      </c>
      <c r="O563" s="13">
        <f t="shared" si="2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27"/>
        <v>0.12818181818181817</v>
      </c>
      <c r="G564" t="s">
        <v>14</v>
      </c>
      <c r="H564">
        <v>26</v>
      </c>
      <c r="I564" s="6">
        <f t="shared" si="26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25"/>
        <v>43536.208333333328</v>
      </c>
      <c r="O564" s="13">
        <f t="shared" si="2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27"/>
        <v>1.3802702702702703</v>
      </c>
      <c r="G565" t="s">
        <v>20</v>
      </c>
      <c r="H565">
        <v>85</v>
      </c>
      <c r="I565" s="6">
        <f t="shared" si="26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25"/>
        <v>43417.25</v>
      </c>
      <c r="O565" s="13">
        <f t="shared" si="2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27"/>
        <v>0.83813278008298753</v>
      </c>
      <c r="G566" t="s">
        <v>14</v>
      </c>
      <c r="H566">
        <v>1790</v>
      </c>
      <c r="I566" s="6">
        <f t="shared" si="26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25"/>
        <v>42078.208333333328</v>
      </c>
      <c r="O566" s="13">
        <f t="shared" si="2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27"/>
        <v>2.0460063224446787</v>
      </c>
      <c r="G567" t="s">
        <v>20</v>
      </c>
      <c r="H567">
        <v>3596</v>
      </c>
      <c r="I567" s="6">
        <f t="shared" si="26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25"/>
        <v>40862.25</v>
      </c>
      <c r="O567" s="13">
        <f t="shared" si="2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27"/>
        <v>0.44344086021505374</v>
      </c>
      <c r="G568" t="s">
        <v>14</v>
      </c>
      <c r="H568">
        <v>37</v>
      </c>
      <c r="I568" s="6">
        <f t="shared" si="26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25"/>
        <v>42424.25</v>
      </c>
      <c r="O568" s="13">
        <f t="shared" si="2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27"/>
        <v>2.1860294117647059</v>
      </c>
      <c r="G569" t="s">
        <v>20</v>
      </c>
      <c r="H569">
        <v>244</v>
      </c>
      <c r="I569" s="6">
        <f t="shared" si="26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25"/>
        <v>41830.208333333336</v>
      </c>
      <c r="O569" s="13">
        <f t="shared" si="2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27"/>
        <v>1.8603314917127072</v>
      </c>
      <c r="G570" t="s">
        <v>20</v>
      </c>
      <c r="H570">
        <v>5180</v>
      </c>
      <c r="I570" s="6">
        <f t="shared" si="26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25"/>
        <v>40374.208333333336</v>
      </c>
      <c r="O570" s="13">
        <f t="shared" si="2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27"/>
        <v>2.3733830845771142</v>
      </c>
      <c r="G571" t="s">
        <v>20</v>
      </c>
      <c r="H571">
        <v>589</v>
      </c>
      <c r="I571" s="6">
        <f t="shared" si="26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25"/>
        <v>40554.25</v>
      </c>
      <c r="O571" s="13">
        <f t="shared" si="2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27"/>
        <v>3.0565384615384614</v>
      </c>
      <c r="G572" t="s">
        <v>20</v>
      </c>
      <c r="H572">
        <v>2725</v>
      </c>
      <c r="I572" s="6">
        <f t="shared" si="26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25"/>
        <v>41993.25</v>
      </c>
      <c r="O572" s="13">
        <f t="shared" si="2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27"/>
        <v>0.94142857142857139</v>
      </c>
      <c r="G573" t="s">
        <v>14</v>
      </c>
      <c r="H573">
        <v>35</v>
      </c>
      <c r="I573" s="6">
        <f t="shared" si="26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25"/>
        <v>42174.208333333328</v>
      </c>
      <c r="O573" s="13">
        <f t="shared" si="2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27"/>
        <v>0.54400000000000004</v>
      </c>
      <c r="G574" t="s">
        <v>74</v>
      </c>
      <c r="H574">
        <v>94</v>
      </c>
      <c r="I574" s="6">
        <f t="shared" si="26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25"/>
        <v>42275.208333333328</v>
      </c>
      <c r="O574" s="13">
        <f t="shared" si="2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27"/>
        <v>1.1188059701492536</v>
      </c>
      <c r="G575" t="s">
        <v>20</v>
      </c>
      <c r="H575">
        <v>300</v>
      </c>
      <c r="I575" s="6">
        <f t="shared" si="26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25"/>
        <v>41761.208333333336</v>
      </c>
      <c r="O575" s="13">
        <f t="shared" si="2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27"/>
        <v>3.6914814814814814</v>
      </c>
      <c r="G576" t="s">
        <v>20</v>
      </c>
      <c r="H576">
        <v>144</v>
      </c>
      <c r="I576" s="6">
        <f t="shared" si="26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25"/>
        <v>43806.25</v>
      </c>
      <c r="O576" s="13">
        <f t="shared" si="2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27"/>
        <v>0.62930372148859548</v>
      </c>
      <c r="G577" t="s">
        <v>14</v>
      </c>
      <c r="H577">
        <v>558</v>
      </c>
      <c r="I577" s="6">
        <f t="shared" si="26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25"/>
        <v>41779.208333333336</v>
      </c>
      <c r="O577" s="13">
        <f t="shared" si="2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27"/>
        <v>0.6492783505154639</v>
      </c>
      <c r="G578" t="s">
        <v>14</v>
      </c>
      <c r="H578">
        <v>64</v>
      </c>
      <c r="I578" s="6">
        <f t="shared" si="26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25"/>
        <v>43040.208333333328</v>
      </c>
      <c r="O578" s="13">
        <f t="shared" si="2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si="27"/>
        <v>0.18853658536585366</v>
      </c>
      <c r="G579" t="s">
        <v>74</v>
      </c>
      <c r="H579">
        <v>37</v>
      </c>
      <c r="I579" s="6">
        <f t="shared" si="26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O642" si="28">(((L579/60)/60)/24)+DATE(1970,1,1)</f>
        <v>40613.25</v>
      </c>
      <c r="O579" s="13">
        <f t="shared" si="28"/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27"/>
        <v>0.1675440414507772</v>
      </c>
      <c r="G580" t="s">
        <v>14</v>
      </c>
      <c r="H580">
        <v>245</v>
      </c>
      <c r="I580" s="6">
        <f t="shared" ref="I580:I643" si="29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28"/>
        <v>40878.25</v>
      </c>
      <c r="O580" s="13">
        <f t="shared" si="28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ref="F581:F644" si="30">(E581/D581)</f>
        <v>1.0111290322580646</v>
      </c>
      <c r="G581" t="s">
        <v>20</v>
      </c>
      <c r="H581">
        <v>87</v>
      </c>
      <c r="I581" s="6">
        <f t="shared" si="2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28"/>
        <v>40762.208333333336</v>
      </c>
      <c r="O581" s="13">
        <f t="shared" si="28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0"/>
        <v>3.4150228310502282</v>
      </c>
      <c r="G582" t="s">
        <v>20</v>
      </c>
      <c r="H582">
        <v>3116</v>
      </c>
      <c r="I582" s="6">
        <f t="shared" si="2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28"/>
        <v>41696.25</v>
      </c>
      <c r="O582" s="13">
        <f t="shared" si="28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0"/>
        <v>0.64016666666666666</v>
      </c>
      <c r="G583" t="s">
        <v>14</v>
      </c>
      <c r="H583">
        <v>71</v>
      </c>
      <c r="I583" s="6">
        <f t="shared" si="2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28"/>
        <v>40662.208333333336</v>
      </c>
      <c r="O583" s="13">
        <f t="shared" si="28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0"/>
        <v>0.5208045977011494</v>
      </c>
      <c r="G584" t="s">
        <v>14</v>
      </c>
      <c r="H584">
        <v>42</v>
      </c>
      <c r="I584" s="6">
        <f t="shared" si="2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28"/>
        <v>42165.208333333328</v>
      </c>
      <c r="O584" s="13">
        <f t="shared" si="28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0"/>
        <v>3.2240211640211642</v>
      </c>
      <c r="G585" t="s">
        <v>20</v>
      </c>
      <c r="H585">
        <v>909</v>
      </c>
      <c r="I585" s="6">
        <f t="shared" si="2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28"/>
        <v>40959.25</v>
      </c>
      <c r="O585" s="13">
        <f t="shared" si="28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0"/>
        <v>1.1950810185185186</v>
      </c>
      <c r="G586" t="s">
        <v>20</v>
      </c>
      <c r="H586">
        <v>1613</v>
      </c>
      <c r="I586" s="6">
        <f t="shared" si="2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28"/>
        <v>41024.208333333336</v>
      </c>
      <c r="O586" s="13">
        <f t="shared" si="28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0"/>
        <v>1.4679775280898877</v>
      </c>
      <c r="G587" t="s">
        <v>20</v>
      </c>
      <c r="H587">
        <v>136</v>
      </c>
      <c r="I587" s="6">
        <f t="shared" si="2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28"/>
        <v>40255.208333333336</v>
      </c>
      <c r="O587" s="13">
        <f t="shared" si="28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0"/>
        <v>9.5057142857142853</v>
      </c>
      <c r="G588" t="s">
        <v>20</v>
      </c>
      <c r="H588">
        <v>130</v>
      </c>
      <c r="I588" s="6">
        <f t="shared" si="2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28"/>
        <v>40499.25</v>
      </c>
      <c r="O588" s="13">
        <f t="shared" si="28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0"/>
        <v>0.72893617021276591</v>
      </c>
      <c r="G589" t="s">
        <v>14</v>
      </c>
      <c r="H589">
        <v>156</v>
      </c>
      <c r="I589" s="6">
        <f t="shared" si="2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28"/>
        <v>43484.25</v>
      </c>
      <c r="O589" s="13">
        <f t="shared" si="28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0"/>
        <v>0.7900824873096447</v>
      </c>
      <c r="G590" t="s">
        <v>14</v>
      </c>
      <c r="H590">
        <v>1368</v>
      </c>
      <c r="I590" s="6">
        <f t="shared" si="2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28"/>
        <v>40262.208333333336</v>
      </c>
      <c r="O590" s="13">
        <f t="shared" si="28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0"/>
        <v>0.64721518987341775</v>
      </c>
      <c r="G591" t="s">
        <v>14</v>
      </c>
      <c r="H591">
        <v>102</v>
      </c>
      <c r="I591" s="6">
        <f t="shared" si="2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28"/>
        <v>42190.208333333328</v>
      </c>
      <c r="O591" s="13">
        <f t="shared" si="28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0"/>
        <v>0.82028169014084507</v>
      </c>
      <c r="G592" t="s">
        <v>14</v>
      </c>
      <c r="H592">
        <v>86</v>
      </c>
      <c r="I592" s="6">
        <f t="shared" si="2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28"/>
        <v>41994.25</v>
      </c>
      <c r="O592" s="13">
        <f t="shared" si="28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0"/>
        <v>10.376666666666667</v>
      </c>
      <c r="G593" t="s">
        <v>20</v>
      </c>
      <c r="H593">
        <v>102</v>
      </c>
      <c r="I593" s="6">
        <f t="shared" si="2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28"/>
        <v>40373.208333333336</v>
      </c>
      <c r="O593" s="13">
        <f t="shared" si="28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0"/>
        <v>0.12910076530612244</v>
      </c>
      <c r="G594" t="s">
        <v>14</v>
      </c>
      <c r="H594">
        <v>253</v>
      </c>
      <c r="I594" s="6">
        <f t="shared" si="2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28"/>
        <v>41789.208333333336</v>
      </c>
      <c r="O594" s="13">
        <f t="shared" si="28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0"/>
        <v>1.5484210526315789</v>
      </c>
      <c r="G595" t="s">
        <v>20</v>
      </c>
      <c r="H595">
        <v>4006</v>
      </c>
      <c r="I595" s="6">
        <f t="shared" si="2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28"/>
        <v>41724.208333333336</v>
      </c>
      <c r="O595" s="13">
        <f t="shared" si="28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0"/>
        <v>7.0991735537190084E-2</v>
      </c>
      <c r="G596" t="s">
        <v>14</v>
      </c>
      <c r="H596">
        <v>157</v>
      </c>
      <c r="I596" s="6">
        <f t="shared" si="2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28"/>
        <v>42548.208333333328</v>
      </c>
      <c r="O596" s="13">
        <f t="shared" si="28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0"/>
        <v>2.0852773826458035</v>
      </c>
      <c r="G597" t="s">
        <v>20</v>
      </c>
      <c r="H597">
        <v>1629</v>
      </c>
      <c r="I597" s="6">
        <f t="shared" si="2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28"/>
        <v>40253.208333333336</v>
      </c>
      <c r="O597" s="13">
        <f t="shared" si="28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0"/>
        <v>0.99683544303797467</v>
      </c>
      <c r="G598" t="s">
        <v>14</v>
      </c>
      <c r="H598">
        <v>183</v>
      </c>
      <c r="I598" s="6">
        <f t="shared" si="2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28"/>
        <v>42434.25</v>
      </c>
      <c r="O598" s="13">
        <f t="shared" si="28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0"/>
        <v>2.0159756097560977</v>
      </c>
      <c r="G599" t="s">
        <v>20</v>
      </c>
      <c r="H599">
        <v>2188</v>
      </c>
      <c r="I599" s="6">
        <f t="shared" si="2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28"/>
        <v>43786.25</v>
      </c>
      <c r="O599" s="13">
        <f t="shared" si="28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0"/>
        <v>1.6209032258064515</v>
      </c>
      <c r="G600" t="s">
        <v>20</v>
      </c>
      <c r="H600">
        <v>2409</v>
      </c>
      <c r="I600" s="6">
        <f t="shared" si="2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28"/>
        <v>40344.208333333336</v>
      </c>
      <c r="O600" s="13">
        <f t="shared" si="28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0"/>
        <v>3.6436208125445471E-2</v>
      </c>
      <c r="G601" t="s">
        <v>14</v>
      </c>
      <c r="H601">
        <v>82</v>
      </c>
      <c r="I601" s="6">
        <f t="shared" si="2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28"/>
        <v>42047.25</v>
      </c>
      <c r="O601" s="13">
        <f t="shared" si="28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0"/>
        <v>0.05</v>
      </c>
      <c r="G602" t="s">
        <v>14</v>
      </c>
      <c r="H602">
        <v>1</v>
      </c>
      <c r="I602" s="6">
        <f t="shared" si="29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28"/>
        <v>41485.208333333336</v>
      </c>
      <c r="O602" s="13">
        <f t="shared" si="28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0"/>
        <v>2.0663492063492064</v>
      </c>
      <c r="G603" t="s">
        <v>20</v>
      </c>
      <c r="H603">
        <v>194</v>
      </c>
      <c r="I603" s="6">
        <f t="shared" si="2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28"/>
        <v>41789.208333333336</v>
      </c>
      <c r="O603" s="13">
        <f t="shared" si="28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0"/>
        <v>1.2823628691983122</v>
      </c>
      <c r="G604" t="s">
        <v>20</v>
      </c>
      <c r="H604">
        <v>1140</v>
      </c>
      <c r="I604" s="6">
        <f t="shared" si="2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28"/>
        <v>42160.208333333328</v>
      </c>
      <c r="O604" s="13">
        <f t="shared" si="28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0"/>
        <v>1.1966037735849056</v>
      </c>
      <c r="G605" t="s">
        <v>20</v>
      </c>
      <c r="H605">
        <v>102</v>
      </c>
      <c r="I605" s="6">
        <f t="shared" si="2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28"/>
        <v>43573.208333333328</v>
      </c>
      <c r="O605" s="13">
        <f t="shared" si="28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0"/>
        <v>1.7073055242390078</v>
      </c>
      <c r="G606" t="s">
        <v>20</v>
      </c>
      <c r="H606">
        <v>2857</v>
      </c>
      <c r="I606" s="6">
        <f t="shared" si="2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28"/>
        <v>40565.25</v>
      </c>
      <c r="O606" s="13">
        <f t="shared" si="28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0"/>
        <v>1.8721212121212121</v>
      </c>
      <c r="G607" t="s">
        <v>20</v>
      </c>
      <c r="H607">
        <v>107</v>
      </c>
      <c r="I607" s="6">
        <f t="shared" si="2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28"/>
        <v>42280.208333333328</v>
      </c>
      <c r="O607" s="13">
        <f t="shared" si="28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0"/>
        <v>1.8838235294117647</v>
      </c>
      <c r="G608" t="s">
        <v>20</v>
      </c>
      <c r="H608">
        <v>160</v>
      </c>
      <c r="I608" s="6">
        <f t="shared" si="2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28"/>
        <v>42436.25</v>
      </c>
      <c r="O608" s="13">
        <f t="shared" si="28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0"/>
        <v>1.3129869186046512</v>
      </c>
      <c r="G609" t="s">
        <v>20</v>
      </c>
      <c r="H609">
        <v>2230</v>
      </c>
      <c r="I609" s="6">
        <f t="shared" si="2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28"/>
        <v>41721.208333333336</v>
      </c>
      <c r="O609" s="13">
        <f t="shared" si="28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0"/>
        <v>2.8397435897435899</v>
      </c>
      <c r="G610" t="s">
        <v>20</v>
      </c>
      <c r="H610">
        <v>316</v>
      </c>
      <c r="I610" s="6">
        <f t="shared" si="2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28"/>
        <v>43530.25</v>
      </c>
      <c r="O610" s="13">
        <f t="shared" si="28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0"/>
        <v>1.2041999999999999</v>
      </c>
      <c r="G611" t="s">
        <v>20</v>
      </c>
      <c r="H611">
        <v>117</v>
      </c>
      <c r="I611" s="6">
        <f t="shared" si="2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28"/>
        <v>43481.25</v>
      </c>
      <c r="O611" s="13">
        <f t="shared" si="28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0"/>
        <v>4.1905607476635511</v>
      </c>
      <c r="G612" t="s">
        <v>20</v>
      </c>
      <c r="H612">
        <v>6406</v>
      </c>
      <c r="I612" s="6">
        <f t="shared" si="2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28"/>
        <v>41259.25</v>
      </c>
      <c r="O612" s="13">
        <f t="shared" si="28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0"/>
        <v>0.13853658536585367</v>
      </c>
      <c r="G613" t="s">
        <v>74</v>
      </c>
      <c r="H613">
        <v>15</v>
      </c>
      <c r="I613" s="6">
        <f t="shared" si="2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28"/>
        <v>41480.208333333336</v>
      </c>
      <c r="O613" s="13">
        <f t="shared" si="28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0"/>
        <v>1.3943548387096774</v>
      </c>
      <c r="G614" t="s">
        <v>20</v>
      </c>
      <c r="H614">
        <v>192</v>
      </c>
      <c r="I614" s="6">
        <f t="shared" si="2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28"/>
        <v>40474.208333333336</v>
      </c>
      <c r="O614" s="13">
        <f t="shared" si="28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0"/>
        <v>1.74</v>
      </c>
      <c r="G615" t="s">
        <v>20</v>
      </c>
      <c r="H615">
        <v>26</v>
      </c>
      <c r="I615" s="6">
        <f t="shared" si="2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28"/>
        <v>42973.208333333328</v>
      </c>
      <c r="O615" s="13">
        <f t="shared" si="28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0"/>
        <v>1.5549056603773586</v>
      </c>
      <c r="G616" t="s">
        <v>20</v>
      </c>
      <c r="H616">
        <v>723</v>
      </c>
      <c r="I616" s="6">
        <f t="shared" si="2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28"/>
        <v>42746.25</v>
      </c>
      <c r="O616" s="13">
        <f t="shared" si="28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0"/>
        <v>1.7044705882352942</v>
      </c>
      <c r="G617" t="s">
        <v>20</v>
      </c>
      <c r="H617">
        <v>170</v>
      </c>
      <c r="I617" s="6">
        <f t="shared" si="2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28"/>
        <v>42489.208333333328</v>
      </c>
      <c r="O617" s="13">
        <f t="shared" si="28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0"/>
        <v>1.8951562500000001</v>
      </c>
      <c r="G618" t="s">
        <v>20</v>
      </c>
      <c r="H618">
        <v>238</v>
      </c>
      <c r="I618" s="6">
        <f t="shared" si="2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28"/>
        <v>41537.208333333336</v>
      </c>
      <c r="O618" s="13">
        <f t="shared" si="28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0"/>
        <v>2.4971428571428573</v>
      </c>
      <c r="G619" t="s">
        <v>20</v>
      </c>
      <c r="H619">
        <v>55</v>
      </c>
      <c r="I619" s="6">
        <f t="shared" si="2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28"/>
        <v>41794.208333333336</v>
      </c>
      <c r="O619" s="13">
        <f t="shared" si="28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0"/>
        <v>0.48860523665659616</v>
      </c>
      <c r="G620" t="s">
        <v>14</v>
      </c>
      <c r="H620">
        <v>1198</v>
      </c>
      <c r="I620" s="6">
        <f t="shared" si="2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28"/>
        <v>41396.208333333336</v>
      </c>
      <c r="O620" s="13">
        <f t="shared" si="28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0"/>
        <v>0.28461970393057684</v>
      </c>
      <c r="G621" t="s">
        <v>14</v>
      </c>
      <c r="H621">
        <v>648</v>
      </c>
      <c r="I621" s="6">
        <f t="shared" si="2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28"/>
        <v>40669.208333333336</v>
      </c>
      <c r="O621" s="13">
        <f t="shared" si="28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0"/>
        <v>2.6802325581395348</v>
      </c>
      <c r="G622" t="s">
        <v>20</v>
      </c>
      <c r="H622">
        <v>128</v>
      </c>
      <c r="I622" s="6">
        <f t="shared" si="2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28"/>
        <v>42559.208333333328</v>
      </c>
      <c r="O622" s="13">
        <f t="shared" si="28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0"/>
        <v>6.1980078125000002</v>
      </c>
      <c r="G623" t="s">
        <v>20</v>
      </c>
      <c r="H623">
        <v>2144</v>
      </c>
      <c r="I623" s="6">
        <f t="shared" si="2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28"/>
        <v>42626.208333333328</v>
      </c>
      <c r="O623" s="13">
        <f t="shared" si="28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0"/>
        <v>3.1301587301587303E-2</v>
      </c>
      <c r="G624" t="s">
        <v>14</v>
      </c>
      <c r="H624">
        <v>64</v>
      </c>
      <c r="I624" s="6">
        <f t="shared" si="2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28"/>
        <v>43205.208333333328</v>
      </c>
      <c r="O624" s="13">
        <f t="shared" si="28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0"/>
        <v>1.5992152704135738</v>
      </c>
      <c r="G625" t="s">
        <v>20</v>
      </c>
      <c r="H625">
        <v>2693</v>
      </c>
      <c r="I625" s="6">
        <f t="shared" si="2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28"/>
        <v>42201.208333333328</v>
      </c>
      <c r="O625" s="13">
        <f t="shared" si="28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0"/>
        <v>2.793921568627451</v>
      </c>
      <c r="G626" t="s">
        <v>20</v>
      </c>
      <c r="H626">
        <v>432</v>
      </c>
      <c r="I626" s="6">
        <f t="shared" si="2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28"/>
        <v>42029.25</v>
      </c>
      <c r="O626" s="13">
        <f t="shared" si="28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0"/>
        <v>0.77373333333333338</v>
      </c>
      <c r="G627" t="s">
        <v>14</v>
      </c>
      <c r="H627">
        <v>62</v>
      </c>
      <c r="I627" s="6">
        <f t="shared" si="2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28"/>
        <v>43857.25</v>
      </c>
      <c r="O627" s="13">
        <f t="shared" si="28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0"/>
        <v>2.0632812500000002</v>
      </c>
      <c r="G628" t="s">
        <v>20</v>
      </c>
      <c r="H628">
        <v>189</v>
      </c>
      <c r="I628" s="6">
        <f t="shared" si="2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28"/>
        <v>40449.208333333336</v>
      </c>
      <c r="O628" s="13">
        <f t="shared" si="28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0"/>
        <v>6.9424999999999999</v>
      </c>
      <c r="G629" t="s">
        <v>20</v>
      </c>
      <c r="H629">
        <v>154</v>
      </c>
      <c r="I629" s="6">
        <f t="shared" si="2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28"/>
        <v>40345.208333333336</v>
      </c>
      <c r="O629" s="13">
        <f t="shared" si="28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0"/>
        <v>1.5178947368421052</v>
      </c>
      <c r="G630" t="s">
        <v>20</v>
      </c>
      <c r="H630">
        <v>96</v>
      </c>
      <c r="I630" s="6">
        <f t="shared" si="2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28"/>
        <v>40455.208333333336</v>
      </c>
      <c r="O630" s="13">
        <f t="shared" si="28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0"/>
        <v>0.64582072176949945</v>
      </c>
      <c r="G631" t="s">
        <v>14</v>
      </c>
      <c r="H631">
        <v>750</v>
      </c>
      <c r="I631" s="6">
        <f t="shared" si="2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28"/>
        <v>42557.208333333328</v>
      </c>
      <c r="O631" s="13">
        <f t="shared" si="28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0"/>
        <v>0.62873684210526315</v>
      </c>
      <c r="G632" t="s">
        <v>74</v>
      </c>
      <c r="H632">
        <v>87</v>
      </c>
      <c r="I632" s="6">
        <f t="shared" si="2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28"/>
        <v>43586.208333333328</v>
      </c>
      <c r="O632" s="13">
        <f t="shared" si="28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0"/>
        <v>3.1039864864864866</v>
      </c>
      <c r="G633" t="s">
        <v>20</v>
      </c>
      <c r="H633">
        <v>3063</v>
      </c>
      <c r="I633" s="6">
        <f t="shared" si="2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28"/>
        <v>43550.208333333328</v>
      </c>
      <c r="O633" s="13">
        <f t="shared" si="28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0"/>
        <v>0.42859916782246882</v>
      </c>
      <c r="G634" t="s">
        <v>47</v>
      </c>
      <c r="H634">
        <v>278</v>
      </c>
      <c r="I634" s="6">
        <f t="shared" si="2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28"/>
        <v>41945.208333333336</v>
      </c>
      <c r="O634" s="13">
        <f t="shared" si="28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0"/>
        <v>0.83119402985074631</v>
      </c>
      <c r="G635" t="s">
        <v>14</v>
      </c>
      <c r="H635">
        <v>105</v>
      </c>
      <c r="I635" s="6">
        <f t="shared" si="2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28"/>
        <v>42315.25</v>
      </c>
      <c r="O635" s="13">
        <f t="shared" si="28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0"/>
        <v>0.78531302876480547</v>
      </c>
      <c r="G636" t="s">
        <v>74</v>
      </c>
      <c r="H636">
        <v>1658</v>
      </c>
      <c r="I636" s="6">
        <f t="shared" si="2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28"/>
        <v>42819.208333333328</v>
      </c>
      <c r="O636" s="13">
        <f t="shared" si="28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0"/>
        <v>1.1409352517985611</v>
      </c>
      <c r="G637" t="s">
        <v>20</v>
      </c>
      <c r="H637">
        <v>2266</v>
      </c>
      <c r="I637" s="6">
        <f t="shared" si="2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28"/>
        <v>41314.25</v>
      </c>
      <c r="O637" s="13">
        <f t="shared" si="28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0"/>
        <v>0.64537683358624176</v>
      </c>
      <c r="G638" t="s">
        <v>14</v>
      </c>
      <c r="H638">
        <v>2604</v>
      </c>
      <c r="I638" s="6">
        <f t="shared" si="2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28"/>
        <v>40926.25</v>
      </c>
      <c r="O638" s="13">
        <f t="shared" si="28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0"/>
        <v>0.79411764705882348</v>
      </c>
      <c r="G639" t="s">
        <v>14</v>
      </c>
      <c r="H639">
        <v>65</v>
      </c>
      <c r="I639" s="6">
        <f t="shared" si="2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28"/>
        <v>42688.25</v>
      </c>
      <c r="O639" s="13">
        <f t="shared" si="28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0"/>
        <v>0.11419117647058824</v>
      </c>
      <c r="G640" t="s">
        <v>14</v>
      </c>
      <c r="H640">
        <v>94</v>
      </c>
      <c r="I640" s="6">
        <f t="shared" si="2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28"/>
        <v>40386.208333333336</v>
      </c>
      <c r="O640" s="13">
        <f t="shared" si="28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0"/>
        <v>0.56186046511627907</v>
      </c>
      <c r="G641" t="s">
        <v>47</v>
      </c>
      <c r="H641">
        <v>45</v>
      </c>
      <c r="I641" s="6">
        <f t="shared" si="2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28"/>
        <v>43309.208333333328</v>
      </c>
      <c r="O641" s="13">
        <f t="shared" si="28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0"/>
        <v>0.16501669449081802</v>
      </c>
      <c r="G642" t="s">
        <v>14</v>
      </c>
      <c r="H642">
        <v>257</v>
      </c>
      <c r="I642" s="6">
        <f t="shared" si="2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28"/>
        <v>42387.25</v>
      </c>
      <c r="O642" s="13">
        <f t="shared" si="28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si="30"/>
        <v>1.1996808510638297</v>
      </c>
      <c r="G643" t="s">
        <v>20</v>
      </c>
      <c r="H643">
        <v>194</v>
      </c>
      <c r="I643" s="6">
        <f t="shared" si="2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O706" si="31">(((L643/60)/60)/24)+DATE(1970,1,1)</f>
        <v>42786.25</v>
      </c>
      <c r="O643" s="13">
        <f t="shared" si="31"/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30"/>
        <v>1.4545652173913044</v>
      </c>
      <c r="G644" t="s">
        <v>20</v>
      </c>
      <c r="H644">
        <v>129</v>
      </c>
      <c r="I644" s="6">
        <f t="shared" ref="I644:I707" si="32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31"/>
        <v>43451.25</v>
      </c>
      <c r="O644" s="13">
        <f t="shared" si="31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ref="F645:F708" si="33">(E645/D645)</f>
        <v>2.2138255033557046</v>
      </c>
      <c r="G645" t="s">
        <v>20</v>
      </c>
      <c r="H645">
        <v>375</v>
      </c>
      <c r="I645" s="6">
        <f t="shared" si="3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31"/>
        <v>42795.25</v>
      </c>
      <c r="O645" s="13">
        <f t="shared" si="31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33"/>
        <v>0.48396694214876035</v>
      </c>
      <c r="G646" t="s">
        <v>14</v>
      </c>
      <c r="H646">
        <v>2928</v>
      </c>
      <c r="I646" s="6">
        <f t="shared" si="32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31"/>
        <v>43452.25</v>
      </c>
      <c r="O646" s="13">
        <f t="shared" si="31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33"/>
        <v>0.92911504424778757</v>
      </c>
      <c r="G647" t="s">
        <v>14</v>
      </c>
      <c r="H647">
        <v>4697</v>
      </c>
      <c r="I647" s="6">
        <f t="shared" si="3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31"/>
        <v>43369.208333333328</v>
      </c>
      <c r="O647" s="13">
        <f t="shared" si="31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33"/>
        <v>0.88599797365754818</v>
      </c>
      <c r="G648" t="s">
        <v>14</v>
      </c>
      <c r="H648">
        <v>2915</v>
      </c>
      <c r="I648" s="6">
        <f t="shared" si="3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31"/>
        <v>41346.208333333336</v>
      </c>
      <c r="O648" s="13">
        <f t="shared" si="31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33"/>
        <v>0.41399999999999998</v>
      </c>
      <c r="G649" t="s">
        <v>14</v>
      </c>
      <c r="H649">
        <v>18</v>
      </c>
      <c r="I649" s="6">
        <f t="shared" si="32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31"/>
        <v>43199.208333333328</v>
      </c>
      <c r="O649" s="13">
        <f t="shared" si="31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33"/>
        <v>0.63056795131845844</v>
      </c>
      <c r="G650" t="s">
        <v>74</v>
      </c>
      <c r="H650">
        <v>723</v>
      </c>
      <c r="I650" s="6">
        <f t="shared" si="3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31"/>
        <v>42922.208333333328</v>
      </c>
      <c r="O650" s="13">
        <f t="shared" si="31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33"/>
        <v>0.48482333607230893</v>
      </c>
      <c r="G651" t="s">
        <v>14</v>
      </c>
      <c r="H651">
        <v>602</v>
      </c>
      <c r="I651" s="6">
        <f t="shared" si="3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31"/>
        <v>40471.208333333336</v>
      </c>
      <c r="O651" s="13">
        <f t="shared" si="31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33"/>
        <v>0.02</v>
      </c>
      <c r="G652" t="s">
        <v>14</v>
      </c>
      <c r="H652">
        <v>1</v>
      </c>
      <c r="I652" s="6">
        <f t="shared" si="32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31"/>
        <v>41828.208333333336</v>
      </c>
      <c r="O652" s="13">
        <f t="shared" si="31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33"/>
        <v>0.88479410269445857</v>
      </c>
      <c r="G653" t="s">
        <v>14</v>
      </c>
      <c r="H653">
        <v>3868</v>
      </c>
      <c r="I653" s="6">
        <f t="shared" si="3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31"/>
        <v>41692.25</v>
      </c>
      <c r="O653" s="13">
        <f t="shared" si="31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33"/>
        <v>1.2684</v>
      </c>
      <c r="G654" t="s">
        <v>20</v>
      </c>
      <c r="H654">
        <v>409</v>
      </c>
      <c r="I654" s="6">
        <f t="shared" si="3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31"/>
        <v>42587.208333333328</v>
      </c>
      <c r="O654" s="13">
        <f t="shared" si="31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33"/>
        <v>23.388333333333332</v>
      </c>
      <c r="G655" t="s">
        <v>20</v>
      </c>
      <c r="H655">
        <v>234</v>
      </c>
      <c r="I655" s="6">
        <f t="shared" si="3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31"/>
        <v>42468.208333333328</v>
      </c>
      <c r="O655" s="13">
        <f t="shared" si="31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33"/>
        <v>5.0838857142857146</v>
      </c>
      <c r="G656" t="s">
        <v>20</v>
      </c>
      <c r="H656">
        <v>3016</v>
      </c>
      <c r="I656" s="6">
        <f t="shared" si="3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31"/>
        <v>42240.208333333328</v>
      </c>
      <c r="O656" s="13">
        <f t="shared" si="31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33"/>
        <v>1.9147826086956521</v>
      </c>
      <c r="G657" t="s">
        <v>20</v>
      </c>
      <c r="H657">
        <v>264</v>
      </c>
      <c r="I657" s="6">
        <f t="shared" si="3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31"/>
        <v>42796.25</v>
      </c>
      <c r="O657" s="13">
        <f t="shared" si="31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33"/>
        <v>0.42127533783783783</v>
      </c>
      <c r="G658" t="s">
        <v>14</v>
      </c>
      <c r="H658">
        <v>504</v>
      </c>
      <c r="I658" s="6">
        <f t="shared" si="3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31"/>
        <v>43097.25</v>
      </c>
      <c r="O658" s="13">
        <f t="shared" si="31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33"/>
        <v>8.2400000000000001E-2</v>
      </c>
      <c r="G659" t="s">
        <v>14</v>
      </c>
      <c r="H659">
        <v>14</v>
      </c>
      <c r="I659" s="6">
        <f t="shared" si="3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31"/>
        <v>43096.25</v>
      </c>
      <c r="O659" s="13">
        <f t="shared" si="31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33"/>
        <v>0.60064638783269964</v>
      </c>
      <c r="G660" t="s">
        <v>74</v>
      </c>
      <c r="H660">
        <v>390</v>
      </c>
      <c r="I660" s="6">
        <f t="shared" si="3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31"/>
        <v>42246.208333333328</v>
      </c>
      <c r="O660" s="13">
        <f t="shared" si="31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33"/>
        <v>0.47232808616404309</v>
      </c>
      <c r="G661" t="s">
        <v>14</v>
      </c>
      <c r="H661">
        <v>750</v>
      </c>
      <c r="I661" s="6">
        <f t="shared" si="3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31"/>
        <v>40570.25</v>
      </c>
      <c r="O661" s="13">
        <f t="shared" si="31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33"/>
        <v>0.81736263736263737</v>
      </c>
      <c r="G662" t="s">
        <v>14</v>
      </c>
      <c r="H662">
        <v>77</v>
      </c>
      <c r="I662" s="6">
        <f t="shared" si="3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31"/>
        <v>42237.208333333328</v>
      </c>
      <c r="O662" s="13">
        <f t="shared" si="31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33"/>
        <v>0.54187265917603</v>
      </c>
      <c r="G663" t="s">
        <v>14</v>
      </c>
      <c r="H663">
        <v>752</v>
      </c>
      <c r="I663" s="6">
        <f t="shared" si="3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31"/>
        <v>40996.208333333336</v>
      </c>
      <c r="O663" s="13">
        <f t="shared" si="31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33"/>
        <v>0.97868131868131869</v>
      </c>
      <c r="G664" t="s">
        <v>14</v>
      </c>
      <c r="H664">
        <v>131</v>
      </c>
      <c r="I664" s="6">
        <f t="shared" si="3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31"/>
        <v>43443.25</v>
      </c>
      <c r="O664" s="13">
        <f t="shared" si="31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33"/>
        <v>0.77239999999999998</v>
      </c>
      <c r="G665" t="s">
        <v>14</v>
      </c>
      <c r="H665">
        <v>87</v>
      </c>
      <c r="I665" s="6">
        <f t="shared" si="3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31"/>
        <v>40458.208333333336</v>
      </c>
      <c r="O665" s="13">
        <f t="shared" si="31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33"/>
        <v>0.33464735516372796</v>
      </c>
      <c r="G666" t="s">
        <v>14</v>
      </c>
      <c r="H666">
        <v>1063</v>
      </c>
      <c r="I666" s="6">
        <f t="shared" si="3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31"/>
        <v>40959.25</v>
      </c>
      <c r="O666" s="13">
        <f t="shared" si="31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33"/>
        <v>2.3958823529411766</v>
      </c>
      <c r="G667" t="s">
        <v>20</v>
      </c>
      <c r="H667">
        <v>272</v>
      </c>
      <c r="I667" s="6">
        <f t="shared" si="3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31"/>
        <v>40733.208333333336</v>
      </c>
      <c r="O667" s="13">
        <f t="shared" si="31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33"/>
        <v>0.64032258064516134</v>
      </c>
      <c r="G668" t="s">
        <v>74</v>
      </c>
      <c r="H668">
        <v>25</v>
      </c>
      <c r="I668" s="6">
        <f t="shared" si="3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31"/>
        <v>41516.208333333336</v>
      </c>
      <c r="O668" s="13">
        <f t="shared" si="31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33"/>
        <v>1.7615942028985507</v>
      </c>
      <c r="G669" t="s">
        <v>20</v>
      </c>
      <c r="H669">
        <v>419</v>
      </c>
      <c r="I669" s="6">
        <f t="shared" si="3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31"/>
        <v>41892.208333333336</v>
      </c>
      <c r="O669" s="13">
        <f t="shared" si="31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33"/>
        <v>0.20338181818181819</v>
      </c>
      <c r="G670" t="s">
        <v>14</v>
      </c>
      <c r="H670">
        <v>76</v>
      </c>
      <c r="I670" s="6">
        <f t="shared" si="3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31"/>
        <v>41122.208333333336</v>
      </c>
      <c r="O670" s="13">
        <f t="shared" si="31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33"/>
        <v>3.5864754098360656</v>
      </c>
      <c r="G671" t="s">
        <v>20</v>
      </c>
      <c r="H671">
        <v>1621</v>
      </c>
      <c r="I671" s="6">
        <f t="shared" si="3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31"/>
        <v>42912.208333333328</v>
      </c>
      <c r="O671" s="13">
        <f t="shared" si="31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33"/>
        <v>4.6885802469135802</v>
      </c>
      <c r="G672" t="s">
        <v>20</v>
      </c>
      <c r="H672">
        <v>1101</v>
      </c>
      <c r="I672" s="6">
        <f t="shared" si="3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31"/>
        <v>42425.25</v>
      </c>
      <c r="O672" s="13">
        <f t="shared" si="31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33"/>
        <v>1.220563524590164</v>
      </c>
      <c r="G673" t="s">
        <v>20</v>
      </c>
      <c r="H673">
        <v>1073</v>
      </c>
      <c r="I673" s="6">
        <f t="shared" si="3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31"/>
        <v>40390.208333333336</v>
      </c>
      <c r="O673" s="13">
        <f t="shared" si="31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33"/>
        <v>0.55931783729156137</v>
      </c>
      <c r="G674" t="s">
        <v>14</v>
      </c>
      <c r="H674">
        <v>4428</v>
      </c>
      <c r="I674" s="6">
        <f t="shared" si="3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31"/>
        <v>43180.208333333328</v>
      </c>
      <c r="O674" s="13">
        <f t="shared" si="31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33"/>
        <v>0.43660714285714286</v>
      </c>
      <c r="G675" t="s">
        <v>14</v>
      </c>
      <c r="H675">
        <v>58</v>
      </c>
      <c r="I675" s="6">
        <f t="shared" si="3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31"/>
        <v>42475.208333333328</v>
      </c>
      <c r="O675" s="13">
        <f t="shared" si="31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33"/>
        <v>0.33538371411833628</v>
      </c>
      <c r="G676" t="s">
        <v>74</v>
      </c>
      <c r="H676">
        <v>1218</v>
      </c>
      <c r="I676" s="6">
        <f t="shared" si="3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31"/>
        <v>40774.208333333336</v>
      </c>
      <c r="O676" s="13">
        <f t="shared" si="31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33"/>
        <v>1.2297938144329896</v>
      </c>
      <c r="G677" t="s">
        <v>20</v>
      </c>
      <c r="H677">
        <v>331</v>
      </c>
      <c r="I677" s="6">
        <f t="shared" si="3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31"/>
        <v>43719.208333333328</v>
      </c>
      <c r="O677" s="13">
        <f t="shared" si="31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33"/>
        <v>1.8974959871589085</v>
      </c>
      <c r="G678" t="s">
        <v>20</v>
      </c>
      <c r="H678">
        <v>1170</v>
      </c>
      <c r="I678" s="6">
        <f t="shared" si="3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31"/>
        <v>41178.208333333336</v>
      </c>
      <c r="O678" s="13">
        <f t="shared" si="31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33"/>
        <v>0.83622641509433959</v>
      </c>
      <c r="G679" t="s">
        <v>14</v>
      </c>
      <c r="H679">
        <v>111</v>
      </c>
      <c r="I679" s="6">
        <f t="shared" si="3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31"/>
        <v>42561.208333333328</v>
      </c>
      <c r="O679" s="13">
        <f t="shared" si="31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33"/>
        <v>0.17968844221105529</v>
      </c>
      <c r="G680" t="s">
        <v>74</v>
      </c>
      <c r="H680">
        <v>215</v>
      </c>
      <c r="I680" s="6">
        <f t="shared" si="3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31"/>
        <v>43484.25</v>
      </c>
      <c r="O680" s="13">
        <f t="shared" si="31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33"/>
        <v>10.365</v>
      </c>
      <c r="G681" t="s">
        <v>20</v>
      </c>
      <c r="H681">
        <v>363</v>
      </c>
      <c r="I681" s="6">
        <f t="shared" si="3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31"/>
        <v>43756.208333333328</v>
      </c>
      <c r="O681" s="13">
        <f t="shared" si="31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33"/>
        <v>0.97405219780219776</v>
      </c>
      <c r="G682" t="s">
        <v>14</v>
      </c>
      <c r="H682">
        <v>2955</v>
      </c>
      <c r="I682" s="6">
        <f t="shared" si="3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31"/>
        <v>43813.25</v>
      </c>
      <c r="O682" s="13">
        <f t="shared" si="31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33"/>
        <v>0.86386203150461705</v>
      </c>
      <c r="G683" t="s">
        <v>14</v>
      </c>
      <c r="H683">
        <v>1657</v>
      </c>
      <c r="I683" s="6">
        <f t="shared" si="3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31"/>
        <v>40898.25</v>
      </c>
      <c r="O683" s="13">
        <f t="shared" si="31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33"/>
        <v>1.5016666666666667</v>
      </c>
      <c r="G684" t="s">
        <v>20</v>
      </c>
      <c r="H684">
        <v>103</v>
      </c>
      <c r="I684" s="6">
        <f t="shared" si="3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31"/>
        <v>41619.25</v>
      </c>
      <c r="O684" s="13">
        <f t="shared" si="31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33"/>
        <v>3.5843478260869563</v>
      </c>
      <c r="G685" t="s">
        <v>20</v>
      </c>
      <c r="H685">
        <v>147</v>
      </c>
      <c r="I685" s="6">
        <f t="shared" si="3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31"/>
        <v>43359.208333333328</v>
      </c>
      <c r="O685" s="13">
        <f t="shared" si="31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33"/>
        <v>5.4285714285714288</v>
      </c>
      <c r="G686" t="s">
        <v>20</v>
      </c>
      <c r="H686">
        <v>110</v>
      </c>
      <c r="I686" s="6">
        <f t="shared" si="3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31"/>
        <v>40358.208333333336</v>
      </c>
      <c r="O686" s="13">
        <f t="shared" si="31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33"/>
        <v>0.67500714285714281</v>
      </c>
      <c r="G687" t="s">
        <v>14</v>
      </c>
      <c r="H687">
        <v>926</v>
      </c>
      <c r="I687" s="6">
        <f t="shared" si="3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31"/>
        <v>42239.208333333328</v>
      </c>
      <c r="O687" s="13">
        <f t="shared" si="31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33"/>
        <v>1.9174666666666667</v>
      </c>
      <c r="G688" t="s">
        <v>20</v>
      </c>
      <c r="H688">
        <v>134</v>
      </c>
      <c r="I688" s="6">
        <f t="shared" si="3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31"/>
        <v>43186.208333333328</v>
      </c>
      <c r="O688" s="13">
        <f t="shared" si="31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33"/>
        <v>9.32</v>
      </c>
      <c r="G689" t="s">
        <v>20</v>
      </c>
      <c r="H689">
        <v>269</v>
      </c>
      <c r="I689" s="6">
        <f t="shared" si="3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31"/>
        <v>42806.25</v>
      </c>
      <c r="O689" s="13">
        <f t="shared" si="31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33"/>
        <v>4.2927586206896553</v>
      </c>
      <c r="G690" t="s">
        <v>20</v>
      </c>
      <c r="H690">
        <v>175</v>
      </c>
      <c r="I690" s="6">
        <f t="shared" si="3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31"/>
        <v>43475.25</v>
      </c>
      <c r="O690" s="13">
        <f t="shared" si="31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33"/>
        <v>1.0065753424657535</v>
      </c>
      <c r="G691" t="s">
        <v>20</v>
      </c>
      <c r="H691">
        <v>69</v>
      </c>
      <c r="I691" s="6">
        <f t="shared" si="3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31"/>
        <v>41576.208333333336</v>
      </c>
      <c r="O691" s="13">
        <f t="shared" si="31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33"/>
        <v>2.266111111111111</v>
      </c>
      <c r="G692" t="s">
        <v>20</v>
      </c>
      <c r="H692">
        <v>190</v>
      </c>
      <c r="I692" s="6">
        <f t="shared" si="3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31"/>
        <v>40874.25</v>
      </c>
      <c r="O692" s="13">
        <f t="shared" si="31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33"/>
        <v>1.4238</v>
      </c>
      <c r="G693" t="s">
        <v>20</v>
      </c>
      <c r="H693">
        <v>237</v>
      </c>
      <c r="I693" s="6">
        <f t="shared" si="3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31"/>
        <v>41185.208333333336</v>
      </c>
      <c r="O693" s="13">
        <f t="shared" si="31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33"/>
        <v>0.90633333333333332</v>
      </c>
      <c r="G694" t="s">
        <v>14</v>
      </c>
      <c r="H694">
        <v>77</v>
      </c>
      <c r="I694" s="6">
        <f t="shared" si="3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31"/>
        <v>43655.208333333328</v>
      </c>
      <c r="O694" s="13">
        <f t="shared" si="31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33"/>
        <v>0.63966740576496672</v>
      </c>
      <c r="G695" t="s">
        <v>14</v>
      </c>
      <c r="H695">
        <v>1748</v>
      </c>
      <c r="I695" s="6">
        <f t="shared" si="3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31"/>
        <v>43025.208333333328</v>
      </c>
      <c r="O695" s="13">
        <f t="shared" si="31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33"/>
        <v>0.84131868131868137</v>
      </c>
      <c r="G696" t="s">
        <v>14</v>
      </c>
      <c r="H696">
        <v>79</v>
      </c>
      <c r="I696" s="6">
        <f t="shared" si="3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31"/>
        <v>43066.25</v>
      </c>
      <c r="O696" s="13">
        <f t="shared" si="31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33"/>
        <v>1.3393478260869565</v>
      </c>
      <c r="G697" t="s">
        <v>20</v>
      </c>
      <c r="H697">
        <v>196</v>
      </c>
      <c r="I697" s="6">
        <f t="shared" si="3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31"/>
        <v>42322.25</v>
      </c>
      <c r="O697" s="13">
        <f t="shared" si="31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33"/>
        <v>0.59042047531992692</v>
      </c>
      <c r="G698" t="s">
        <v>14</v>
      </c>
      <c r="H698">
        <v>889</v>
      </c>
      <c r="I698" s="6">
        <f t="shared" si="3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31"/>
        <v>42114.208333333328</v>
      </c>
      <c r="O698" s="13">
        <f t="shared" si="31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33"/>
        <v>1.5280062063615205</v>
      </c>
      <c r="G699" t="s">
        <v>20</v>
      </c>
      <c r="H699">
        <v>7295</v>
      </c>
      <c r="I699" s="6">
        <f t="shared" si="3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31"/>
        <v>43190.208333333328</v>
      </c>
      <c r="O699" s="13">
        <f t="shared" si="31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33"/>
        <v>4.466912114014252</v>
      </c>
      <c r="G700" t="s">
        <v>20</v>
      </c>
      <c r="H700">
        <v>2893</v>
      </c>
      <c r="I700" s="6">
        <f t="shared" si="3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31"/>
        <v>40871.25</v>
      </c>
      <c r="O700" s="13">
        <f t="shared" si="31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33"/>
        <v>0.8439189189189189</v>
      </c>
      <c r="G701" t="s">
        <v>14</v>
      </c>
      <c r="H701">
        <v>56</v>
      </c>
      <c r="I701" s="6">
        <f t="shared" si="3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31"/>
        <v>43641.208333333328</v>
      </c>
      <c r="O701" s="13">
        <f t="shared" si="31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33"/>
        <v>0.03</v>
      </c>
      <c r="G702" t="s">
        <v>14</v>
      </c>
      <c r="H702">
        <v>1</v>
      </c>
      <c r="I702" s="6">
        <f t="shared" si="32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31"/>
        <v>40203.25</v>
      </c>
      <c r="O702" s="13">
        <f t="shared" si="31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33"/>
        <v>1.7502692307692307</v>
      </c>
      <c r="G703" t="s">
        <v>20</v>
      </c>
      <c r="H703">
        <v>820</v>
      </c>
      <c r="I703" s="6">
        <f t="shared" si="3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31"/>
        <v>40629.208333333336</v>
      </c>
      <c r="O703" s="13">
        <f t="shared" si="31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33"/>
        <v>0.54137931034482756</v>
      </c>
      <c r="G704" t="s">
        <v>14</v>
      </c>
      <c r="H704">
        <v>83</v>
      </c>
      <c r="I704" s="6">
        <f t="shared" si="3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31"/>
        <v>41477.208333333336</v>
      </c>
      <c r="O704" s="13">
        <f t="shared" si="31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33"/>
        <v>3.1187381703470032</v>
      </c>
      <c r="G705" t="s">
        <v>20</v>
      </c>
      <c r="H705">
        <v>2038</v>
      </c>
      <c r="I705" s="6">
        <f t="shared" si="3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31"/>
        <v>41020.208333333336</v>
      </c>
      <c r="O705" s="13">
        <f t="shared" si="31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33"/>
        <v>1.2278160919540231</v>
      </c>
      <c r="G706" t="s">
        <v>20</v>
      </c>
      <c r="H706">
        <v>116</v>
      </c>
      <c r="I706" s="6">
        <f t="shared" si="3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31"/>
        <v>42555.208333333328</v>
      </c>
      <c r="O706" s="13">
        <f t="shared" si="31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si="33"/>
        <v>0.99026517383618151</v>
      </c>
      <c r="G707" t="s">
        <v>14</v>
      </c>
      <c r="H707">
        <v>2025</v>
      </c>
      <c r="I707" s="6">
        <f t="shared" si="32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O770" si="34">(((L707/60)/60)/24)+DATE(1970,1,1)</f>
        <v>41619.25</v>
      </c>
      <c r="O707" s="13">
        <f t="shared" si="34"/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33"/>
        <v>1.278468634686347</v>
      </c>
      <c r="G708" t="s">
        <v>20</v>
      </c>
      <c r="H708">
        <v>1345</v>
      </c>
      <c r="I708" s="6">
        <f t="shared" ref="I708:I771" si="35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34"/>
        <v>43471.25</v>
      </c>
      <c r="O708" s="13">
        <f t="shared" si="34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ref="F709:F772" si="36">(E709/D709)</f>
        <v>1.5861643835616439</v>
      </c>
      <c r="G709" t="s">
        <v>20</v>
      </c>
      <c r="H709">
        <v>168</v>
      </c>
      <c r="I709" s="6">
        <f t="shared" si="3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34"/>
        <v>43442.25</v>
      </c>
      <c r="O709" s="13">
        <f t="shared" si="34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36"/>
        <v>7.0705882352941174</v>
      </c>
      <c r="G710" t="s">
        <v>20</v>
      </c>
      <c r="H710">
        <v>137</v>
      </c>
      <c r="I710" s="6">
        <f t="shared" si="3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34"/>
        <v>42877.208333333328</v>
      </c>
      <c r="O710" s="13">
        <f t="shared" si="34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36"/>
        <v>1.4238775510204082</v>
      </c>
      <c r="G711" t="s">
        <v>20</v>
      </c>
      <c r="H711">
        <v>186</v>
      </c>
      <c r="I711" s="6">
        <f t="shared" si="3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34"/>
        <v>41018.208333333336</v>
      </c>
      <c r="O711" s="13">
        <f t="shared" si="34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36"/>
        <v>1.4786046511627906</v>
      </c>
      <c r="G712" t="s">
        <v>20</v>
      </c>
      <c r="H712">
        <v>125</v>
      </c>
      <c r="I712" s="6">
        <f t="shared" si="3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34"/>
        <v>43295.208333333328</v>
      </c>
      <c r="O712" s="13">
        <f t="shared" si="34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36"/>
        <v>0.20322580645161289</v>
      </c>
      <c r="G713" t="s">
        <v>14</v>
      </c>
      <c r="H713">
        <v>14</v>
      </c>
      <c r="I713" s="6">
        <f t="shared" si="35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34"/>
        <v>42393.25</v>
      </c>
      <c r="O713" s="13">
        <f t="shared" si="34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36"/>
        <v>18.40625</v>
      </c>
      <c r="G714" t="s">
        <v>20</v>
      </c>
      <c r="H714">
        <v>202</v>
      </c>
      <c r="I714" s="6">
        <f t="shared" si="3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34"/>
        <v>42559.208333333328</v>
      </c>
      <c r="O714" s="13">
        <f t="shared" si="34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36"/>
        <v>1.6194202898550725</v>
      </c>
      <c r="G715" t="s">
        <v>20</v>
      </c>
      <c r="H715">
        <v>103</v>
      </c>
      <c r="I715" s="6">
        <f t="shared" si="3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34"/>
        <v>42604.208333333328</v>
      </c>
      <c r="O715" s="13">
        <f t="shared" si="34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36"/>
        <v>4.7282077922077921</v>
      </c>
      <c r="G716" t="s">
        <v>20</v>
      </c>
      <c r="H716">
        <v>1785</v>
      </c>
      <c r="I716" s="6">
        <f t="shared" si="3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34"/>
        <v>41870.208333333336</v>
      </c>
      <c r="O716" s="13">
        <f t="shared" si="34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36"/>
        <v>0.24466101694915254</v>
      </c>
      <c r="G717" t="s">
        <v>14</v>
      </c>
      <c r="H717">
        <v>656</v>
      </c>
      <c r="I717" s="6">
        <f t="shared" si="3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34"/>
        <v>40397.208333333336</v>
      </c>
      <c r="O717" s="13">
        <f t="shared" si="34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36"/>
        <v>5.1764999999999999</v>
      </c>
      <c r="G718" t="s">
        <v>20</v>
      </c>
      <c r="H718">
        <v>157</v>
      </c>
      <c r="I718" s="6">
        <f t="shared" si="3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34"/>
        <v>41465.208333333336</v>
      </c>
      <c r="O718" s="13">
        <f t="shared" si="34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36"/>
        <v>2.4764285714285714</v>
      </c>
      <c r="G719" t="s">
        <v>20</v>
      </c>
      <c r="H719">
        <v>555</v>
      </c>
      <c r="I719" s="6">
        <f t="shared" si="3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34"/>
        <v>40777.208333333336</v>
      </c>
      <c r="O719" s="13">
        <f t="shared" si="34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36"/>
        <v>1.0020481927710843</v>
      </c>
      <c r="G720" t="s">
        <v>20</v>
      </c>
      <c r="H720">
        <v>297</v>
      </c>
      <c r="I720" s="6">
        <f t="shared" si="3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34"/>
        <v>41442.208333333336</v>
      </c>
      <c r="O720" s="13">
        <f t="shared" si="34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36"/>
        <v>1.53</v>
      </c>
      <c r="G721" t="s">
        <v>20</v>
      </c>
      <c r="H721">
        <v>123</v>
      </c>
      <c r="I721" s="6">
        <f t="shared" si="3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34"/>
        <v>41058.208333333336</v>
      </c>
      <c r="O721" s="13">
        <f t="shared" si="34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36"/>
        <v>0.37091954022988505</v>
      </c>
      <c r="G722" t="s">
        <v>74</v>
      </c>
      <c r="H722">
        <v>38</v>
      </c>
      <c r="I722" s="6">
        <f t="shared" si="3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34"/>
        <v>43152.25</v>
      </c>
      <c r="O722" s="13">
        <f t="shared" si="34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36"/>
        <v>4.3923948220064728E-2</v>
      </c>
      <c r="G723" t="s">
        <v>74</v>
      </c>
      <c r="H723">
        <v>60</v>
      </c>
      <c r="I723" s="6">
        <f t="shared" si="3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34"/>
        <v>43194.208333333328</v>
      </c>
      <c r="O723" s="13">
        <f t="shared" si="34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36"/>
        <v>1.5650721649484536</v>
      </c>
      <c r="G724" t="s">
        <v>20</v>
      </c>
      <c r="H724">
        <v>3036</v>
      </c>
      <c r="I724" s="6">
        <f t="shared" si="3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34"/>
        <v>43045.25</v>
      </c>
      <c r="O724" s="13">
        <f t="shared" si="34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36"/>
        <v>2.704081632653061</v>
      </c>
      <c r="G725" t="s">
        <v>20</v>
      </c>
      <c r="H725">
        <v>144</v>
      </c>
      <c r="I725" s="6">
        <f t="shared" si="3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34"/>
        <v>42431.25</v>
      </c>
      <c r="O725" s="13">
        <f t="shared" si="34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36"/>
        <v>1.3405952380952382</v>
      </c>
      <c r="G726" t="s">
        <v>20</v>
      </c>
      <c r="H726">
        <v>121</v>
      </c>
      <c r="I726" s="6">
        <f t="shared" si="3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34"/>
        <v>41934.208333333336</v>
      </c>
      <c r="O726" s="13">
        <f t="shared" si="34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36"/>
        <v>0.50398033126293995</v>
      </c>
      <c r="G727" t="s">
        <v>14</v>
      </c>
      <c r="H727">
        <v>1596</v>
      </c>
      <c r="I727" s="6">
        <f t="shared" si="3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34"/>
        <v>41958.25</v>
      </c>
      <c r="O727" s="13">
        <f t="shared" si="34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36"/>
        <v>0.88815837937384901</v>
      </c>
      <c r="G728" t="s">
        <v>74</v>
      </c>
      <c r="H728">
        <v>524</v>
      </c>
      <c r="I728" s="6">
        <f t="shared" si="3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34"/>
        <v>40476.208333333336</v>
      </c>
      <c r="O728" s="13">
        <f t="shared" si="34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36"/>
        <v>1.65</v>
      </c>
      <c r="G729" t="s">
        <v>20</v>
      </c>
      <c r="H729">
        <v>181</v>
      </c>
      <c r="I729" s="6">
        <f t="shared" si="3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34"/>
        <v>43485.25</v>
      </c>
      <c r="O729" s="13">
        <f t="shared" si="34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36"/>
        <v>0.17499999999999999</v>
      </c>
      <c r="G730" t="s">
        <v>14</v>
      </c>
      <c r="H730">
        <v>10</v>
      </c>
      <c r="I730" s="6">
        <f t="shared" si="35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34"/>
        <v>42515.208333333328</v>
      </c>
      <c r="O730" s="13">
        <f t="shared" si="34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36"/>
        <v>1.8566071428571429</v>
      </c>
      <c r="G731" t="s">
        <v>20</v>
      </c>
      <c r="H731">
        <v>122</v>
      </c>
      <c r="I731" s="6">
        <f t="shared" si="3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34"/>
        <v>41309.25</v>
      </c>
      <c r="O731" s="13">
        <f t="shared" si="34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36"/>
        <v>4.1266319444444441</v>
      </c>
      <c r="G732" t="s">
        <v>20</v>
      </c>
      <c r="H732">
        <v>1071</v>
      </c>
      <c r="I732" s="6">
        <f t="shared" si="3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34"/>
        <v>42147.208333333328</v>
      </c>
      <c r="O732" s="13">
        <f t="shared" si="34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36"/>
        <v>0.90249999999999997</v>
      </c>
      <c r="G733" t="s">
        <v>74</v>
      </c>
      <c r="H733">
        <v>219</v>
      </c>
      <c r="I733" s="6">
        <f t="shared" si="3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34"/>
        <v>42939.208333333328</v>
      </c>
      <c r="O733" s="13">
        <f t="shared" si="34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36"/>
        <v>0.91984615384615387</v>
      </c>
      <c r="G734" t="s">
        <v>14</v>
      </c>
      <c r="H734">
        <v>1121</v>
      </c>
      <c r="I734" s="6">
        <f t="shared" si="3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34"/>
        <v>42816.208333333328</v>
      </c>
      <c r="O734" s="13">
        <f t="shared" si="34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36"/>
        <v>5.2700632911392402</v>
      </c>
      <c r="G735" t="s">
        <v>20</v>
      </c>
      <c r="H735">
        <v>980</v>
      </c>
      <c r="I735" s="6">
        <f t="shared" si="3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34"/>
        <v>41844.208333333336</v>
      </c>
      <c r="O735" s="13">
        <f t="shared" si="34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36"/>
        <v>3.1914285714285713</v>
      </c>
      <c r="G736" t="s">
        <v>20</v>
      </c>
      <c r="H736">
        <v>536</v>
      </c>
      <c r="I736" s="6">
        <f t="shared" si="3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34"/>
        <v>42763.25</v>
      </c>
      <c r="O736" s="13">
        <f t="shared" si="34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36"/>
        <v>3.5418867924528303</v>
      </c>
      <c r="G737" t="s">
        <v>20</v>
      </c>
      <c r="H737">
        <v>1991</v>
      </c>
      <c r="I737" s="6">
        <f t="shared" si="3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34"/>
        <v>42459.208333333328</v>
      </c>
      <c r="O737" s="13">
        <f t="shared" si="34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36"/>
        <v>0.32896103896103895</v>
      </c>
      <c r="G738" t="s">
        <v>74</v>
      </c>
      <c r="H738">
        <v>29</v>
      </c>
      <c r="I738" s="6">
        <f t="shared" si="3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34"/>
        <v>42055.25</v>
      </c>
      <c r="O738" s="13">
        <f t="shared" si="34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36"/>
        <v>1.358918918918919</v>
      </c>
      <c r="G739" t="s">
        <v>20</v>
      </c>
      <c r="H739">
        <v>180</v>
      </c>
      <c r="I739" s="6">
        <f t="shared" si="3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34"/>
        <v>42685.25</v>
      </c>
      <c r="O739" s="13">
        <f t="shared" si="34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36"/>
        <v>2.0843373493975904E-2</v>
      </c>
      <c r="G740" t="s">
        <v>14</v>
      </c>
      <c r="H740">
        <v>15</v>
      </c>
      <c r="I740" s="6">
        <f t="shared" si="35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34"/>
        <v>41959.25</v>
      </c>
      <c r="O740" s="13">
        <f t="shared" si="34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36"/>
        <v>0.61</v>
      </c>
      <c r="G741" t="s">
        <v>14</v>
      </c>
      <c r="H741">
        <v>191</v>
      </c>
      <c r="I741" s="6">
        <f t="shared" si="3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34"/>
        <v>41089.208333333336</v>
      </c>
      <c r="O741" s="13">
        <f t="shared" si="34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36"/>
        <v>0.30037735849056602</v>
      </c>
      <c r="G742" t="s">
        <v>14</v>
      </c>
      <c r="H742">
        <v>16</v>
      </c>
      <c r="I742" s="6">
        <f t="shared" si="35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34"/>
        <v>42769.25</v>
      </c>
      <c r="O742" s="13">
        <f t="shared" si="34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36"/>
        <v>11.791666666666666</v>
      </c>
      <c r="G743" t="s">
        <v>20</v>
      </c>
      <c r="H743">
        <v>130</v>
      </c>
      <c r="I743" s="6">
        <f t="shared" si="3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34"/>
        <v>40321.208333333336</v>
      </c>
      <c r="O743" s="13">
        <f t="shared" si="34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36"/>
        <v>11.260833333333334</v>
      </c>
      <c r="G744" t="s">
        <v>20</v>
      </c>
      <c r="H744">
        <v>122</v>
      </c>
      <c r="I744" s="6">
        <f t="shared" si="3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34"/>
        <v>40197.25</v>
      </c>
      <c r="O744" s="13">
        <f t="shared" si="34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36"/>
        <v>0.12923076923076923</v>
      </c>
      <c r="G745" t="s">
        <v>14</v>
      </c>
      <c r="H745">
        <v>17</v>
      </c>
      <c r="I745" s="6">
        <f t="shared" si="3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34"/>
        <v>42298.208333333328</v>
      </c>
      <c r="O745" s="13">
        <f t="shared" si="34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36"/>
        <v>7.12</v>
      </c>
      <c r="G746" t="s">
        <v>20</v>
      </c>
      <c r="H746">
        <v>140</v>
      </c>
      <c r="I746" s="6">
        <f t="shared" si="3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34"/>
        <v>43322.208333333328</v>
      </c>
      <c r="O746" s="13">
        <f t="shared" si="34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36"/>
        <v>0.30304347826086958</v>
      </c>
      <c r="G747" t="s">
        <v>14</v>
      </c>
      <c r="H747">
        <v>34</v>
      </c>
      <c r="I747" s="6">
        <f t="shared" si="35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34"/>
        <v>40328.208333333336</v>
      </c>
      <c r="O747" s="13">
        <f t="shared" si="34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36"/>
        <v>2.1250896057347672</v>
      </c>
      <c r="G748" t="s">
        <v>20</v>
      </c>
      <c r="H748">
        <v>3388</v>
      </c>
      <c r="I748" s="6">
        <f t="shared" si="35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34"/>
        <v>40825.208333333336</v>
      </c>
      <c r="O748" s="13">
        <f t="shared" si="34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36"/>
        <v>2.2885714285714287</v>
      </c>
      <c r="G749" t="s">
        <v>20</v>
      </c>
      <c r="H749">
        <v>280</v>
      </c>
      <c r="I749" s="6">
        <f t="shared" si="3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34"/>
        <v>40423.208333333336</v>
      </c>
      <c r="O749" s="13">
        <f t="shared" si="34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36"/>
        <v>0.34959979476654696</v>
      </c>
      <c r="G750" t="s">
        <v>74</v>
      </c>
      <c r="H750">
        <v>614</v>
      </c>
      <c r="I750" s="6">
        <f t="shared" si="3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34"/>
        <v>40238.25</v>
      </c>
      <c r="O750" s="13">
        <f t="shared" si="34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36"/>
        <v>1.5729069767441861</v>
      </c>
      <c r="G751" t="s">
        <v>20</v>
      </c>
      <c r="H751">
        <v>366</v>
      </c>
      <c r="I751" s="6">
        <f t="shared" si="3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34"/>
        <v>41920.208333333336</v>
      </c>
      <c r="O751" s="13">
        <f t="shared" si="34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36"/>
        <v>0.01</v>
      </c>
      <c r="G752" t="s">
        <v>14</v>
      </c>
      <c r="H752">
        <v>1</v>
      </c>
      <c r="I752" s="6">
        <f t="shared" si="35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34"/>
        <v>40360.208333333336</v>
      </c>
      <c r="O752" s="13">
        <f t="shared" si="34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36"/>
        <v>2.3230555555555554</v>
      </c>
      <c r="G753" t="s">
        <v>20</v>
      </c>
      <c r="H753">
        <v>270</v>
      </c>
      <c r="I753" s="6">
        <f t="shared" si="3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34"/>
        <v>42446.208333333328</v>
      </c>
      <c r="O753" s="13">
        <f t="shared" si="34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36"/>
        <v>0.92448275862068963</v>
      </c>
      <c r="G754" t="s">
        <v>74</v>
      </c>
      <c r="H754">
        <v>114</v>
      </c>
      <c r="I754" s="6">
        <f t="shared" si="3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34"/>
        <v>40395.208333333336</v>
      </c>
      <c r="O754" s="13">
        <f t="shared" si="34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36"/>
        <v>2.5670212765957445</v>
      </c>
      <c r="G755" t="s">
        <v>20</v>
      </c>
      <c r="H755">
        <v>137</v>
      </c>
      <c r="I755" s="6">
        <f t="shared" si="3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34"/>
        <v>40321.208333333336</v>
      </c>
      <c r="O755" s="13">
        <f t="shared" si="34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36"/>
        <v>1.6847017045454546</v>
      </c>
      <c r="G756" t="s">
        <v>20</v>
      </c>
      <c r="H756">
        <v>3205</v>
      </c>
      <c r="I756" s="6">
        <f t="shared" si="3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34"/>
        <v>41210.208333333336</v>
      </c>
      <c r="O756" s="13">
        <f t="shared" si="34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36"/>
        <v>1.6657777777777778</v>
      </c>
      <c r="G757" t="s">
        <v>20</v>
      </c>
      <c r="H757">
        <v>288</v>
      </c>
      <c r="I757" s="6">
        <f t="shared" si="3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34"/>
        <v>43096.25</v>
      </c>
      <c r="O757" s="13">
        <f t="shared" si="34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36"/>
        <v>7.7207692307692311</v>
      </c>
      <c r="G758" t="s">
        <v>20</v>
      </c>
      <c r="H758">
        <v>148</v>
      </c>
      <c r="I758" s="6">
        <f t="shared" si="3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34"/>
        <v>42024.25</v>
      </c>
      <c r="O758" s="13">
        <f t="shared" si="34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36"/>
        <v>4.0685714285714285</v>
      </c>
      <c r="G759" t="s">
        <v>20</v>
      </c>
      <c r="H759">
        <v>114</v>
      </c>
      <c r="I759" s="6">
        <f t="shared" si="3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34"/>
        <v>40675.208333333336</v>
      </c>
      <c r="O759" s="13">
        <f t="shared" si="34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36"/>
        <v>5.6420608108108112</v>
      </c>
      <c r="G760" t="s">
        <v>20</v>
      </c>
      <c r="H760">
        <v>1518</v>
      </c>
      <c r="I760" s="6">
        <f t="shared" si="3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34"/>
        <v>41936.208333333336</v>
      </c>
      <c r="O760" s="13">
        <f t="shared" si="34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36"/>
        <v>0.6842686567164179</v>
      </c>
      <c r="G761" t="s">
        <v>14</v>
      </c>
      <c r="H761">
        <v>1274</v>
      </c>
      <c r="I761" s="6">
        <f t="shared" si="3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34"/>
        <v>43136.25</v>
      </c>
      <c r="O761" s="13">
        <f t="shared" si="34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36"/>
        <v>0.34351966873706002</v>
      </c>
      <c r="G762" t="s">
        <v>14</v>
      </c>
      <c r="H762">
        <v>210</v>
      </c>
      <c r="I762" s="6">
        <f t="shared" si="3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34"/>
        <v>43678.208333333328</v>
      </c>
      <c r="O762" s="13">
        <f t="shared" si="34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36"/>
        <v>6.5545454545454547</v>
      </c>
      <c r="G763" t="s">
        <v>20</v>
      </c>
      <c r="H763">
        <v>166</v>
      </c>
      <c r="I763" s="6">
        <f t="shared" si="3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34"/>
        <v>42938.208333333328</v>
      </c>
      <c r="O763" s="13">
        <f t="shared" si="34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36"/>
        <v>1.7725714285714285</v>
      </c>
      <c r="G764" t="s">
        <v>20</v>
      </c>
      <c r="H764">
        <v>100</v>
      </c>
      <c r="I764" s="6">
        <f t="shared" si="35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34"/>
        <v>41241.25</v>
      </c>
      <c r="O764" s="13">
        <f t="shared" si="34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36"/>
        <v>1.1317857142857144</v>
      </c>
      <c r="G765" t="s">
        <v>20</v>
      </c>
      <c r="H765">
        <v>235</v>
      </c>
      <c r="I765" s="6">
        <f t="shared" si="3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34"/>
        <v>41037.208333333336</v>
      </c>
      <c r="O765" s="13">
        <f t="shared" si="34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36"/>
        <v>7.2818181818181822</v>
      </c>
      <c r="G766" t="s">
        <v>20</v>
      </c>
      <c r="H766">
        <v>148</v>
      </c>
      <c r="I766" s="6">
        <f t="shared" si="3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34"/>
        <v>40676.208333333336</v>
      </c>
      <c r="O766" s="13">
        <f t="shared" si="34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36"/>
        <v>2.0833333333333335</v>
      </c>
      <c r="G767" t="s">
        <v>20</v>
      </c>
      <c r="H767">
        <v>198</v>
      </c>
      <c r="I767" s="6">
        <f t="shared" si="3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34"/>
        <v>42840.208333333328</v>
      </c>
      <c r="O767" s="13">
        <f t="shared" si="34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36"/>
        <v>0.31171232876712329</v>
      </c>
      <c r="G768" t="s">
        <v>14</v>
      </c>
      <c r="H768">
        <v>248</v>
      </c>
      <c r="I768" s="6">
        <f t="shared" si="3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34"/>
        <v>43362.208333333328</v>
      </c>
      <c r="O768" s="13">
        <f t="shared" si="34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36"/>
        <v>0.56967078189300413</v>
      </c>
      <c r="G769" t="s">
        <v>14</v>
      </c>
      <c r="H769">
        <v>513</v>
      </c>
      <c r="I769" s="6">
        <f t="shared" si="3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34"/>
        <v>42283.208333333328</v>
      </c>
      <c r="O769" s="13">
        <f t="shared" si="34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36"/>
        <v>2.31</v>
      </c>
      <c r="G770" t="s">
        <v>20</v>
      </c>
      <c r="H770">
        <v>150</v>
      </c>
      <c r="I770" s="6">
        <f t="shared" si="35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34"/>
        <v>41619.25</v>
      </c>
      <c r="O770" s="13">
        <f t="shared" si="34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si="36"/>
        <v>0.86867834394904464</v>
      </c>
      <c r="G771" t="s">
        <v>14</v>
      </c>
      <c r="H771">
        <v>3410</v>
      </c>
      <c r="I771" s="6">
        <f t="shared" si="35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O834" si="37">(((L771/60)/60)/24)+DATE(1970,1,1)</f>
        <v>41501.208333333336</v>
      </c>
      <c r="O771" s="13">
        <f t="shared" si="37"/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36"/>
        <v>2.7074418604651163</v>
      </c>
      <c r="G772" t="s">
        <v>20</v>
      </c>
      <c r="H772">
        <v>216</v>
      </c>
      <c r="I772" s="6">
        <f t="shared" ref="I772:I835" si="38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37"/>
        <v>41743.208333333336</v>
      </c>
      <c r="O772" s="13">
        <f t="shared" si="37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ref="F773:F836" si="39">(E773/D773)</f>
        <v>0.49446428571428569</v>
      </c>
      <c r="G773" t="s">
        <v>74</v>
      </c>
      <c r="H773">
        <v>26</v>
      </c>
      <c r="I773" s="6">
        <f t="shared" si="38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37"/>
        <v>43491.25</v>
      </c>
      <c r="O773" s="13">
        <f t="shared" si="37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39"/>
        <v>1.1335962566844919</v>
      </c>
      <c r="G774" t="s">
        <v>20</v>
      </c>
      <c r="H774">
        <v>5139</v>
      </c>
      <c r="I774" s="6">
        <f t="shared" si="3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37"/>
        <v>43505.25</v>
      </c>
      <c r="O774" s="13">
        <f t="shared" si="37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39"/>
        <v>1.9055555555555554</v>
      </c>
      <c r="G775" t="s">
        <v>20</v>
      </c>
      <c r="H775">
        <v>2353</v>
      </c>
      <c r="I775" s="6">
        <f t="shared" si="3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37"/>
        <v>42838.208333333328</v>
      </c>
      <c r="O775" s="13">
        <f t="shared" si="37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39"/>
        <v>1.355</v>
      </c>
      <c r="G776" t="s">
        <v>20</v>
      </c>
      <c r="H776">
        <v>78</v>
      </c>
      <c r="I776" s="6">
        <f t="shared" si="3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37"/>
        <v>42513.208333333328</v>
      </c>
      <c r="O776" s="13">
        <f t="shared" si="37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39"/>
        <v>0.10297872340425532</v>
      </c>
      <c r="G777" t="s">
        <v>14</v>
      </c>
      <c r="H777">
        <v>10</v>
      </c>
      <c r="I777" s="6">
        <f t="shared" si="38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37"/>
        <v>41949.25</v>
      </c>
      <c r="O777" s="13">
        <f t="shared" si="37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39"/>
        <v>0.65544223826714798</v>
      </c>
      <c r="G778" t="s">
        <v>14</v>
      </c>
      <c r="H778">
        <v>2201</v>
      </c>
      <c r="I778" s="6">
        <f t="shared" si="3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37"/>
        <v>43650.208333333328</v>
      </c>
      <c r="O778" s="13">
        <f t="shared" si="37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39"/>
        <v>0.49026652452025588</v>
      </c>
      <c r="G779" t="s">
        <v>14</v>
      </c>
      <c r="H779">
        <v>676</v>
      </c>
      <c r="I779" s="6">
        <f t="shared" si="3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37"/>
        <v>40809.208333333336</v>
      </c>
      <c r="O779" s="13">
        <f t="shared" si="37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39"/>
        <v>7.8792307692307695</v>
      </c>
      <c r="G780" t="s">
        <v>20</v>
      </c>
      <c r="H780">
        <v>174</v>
      </c>
      <c r="I780" s="6">
        <f t="shared" si="3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37"/>
        <v>40768.208333333336</v>
      </c>
      <c r="O780" s="13">
        <f t="shared" si="37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39"/>
        <v>0.80306347746090156</v>
      </c>
      <c r="G781" t="s">
        <v>14</v>
      </c>
      <c r="H781">
        <v>831</v>
      </c>
      <c r="I781" s="6">
        <f t="shared" si="3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37"/>
        <v>42230.208333333328</v>
      </c>
      <c r="O781" s="13">
        <f t="shared" si="37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39"/>
        <v>1.0629411764705883</v>
      </c>
      <c r="G782" t="s">
        <v>20</v>
      </c>
      <c r="H782">
        <v>164</v>
      </c>
      <c r="I782" s="6">
        <f t="shared" si="3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37"/>
        <v>42573.208333333328</v>
      </c>
      <c r="O782" s="13">
        <f t="shared" si="37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39"/>
        <v>0.50735632183908042</v>
      </c>
      <c r="G783" t="s">
        <v>74</v>
      </c>
      <c r="H783">
        <v>56</v>
      </c>
      <c r="I783" s="6">
        <f t="shared" si="3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37"/>
        <v>40482.208333333336</v>
      </c>
      <c r="O783" s="13">
        <f t="shared" si="37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39"/>
        <v>2.153137254901961</v>
      </c>
      <c r="G784" t="s">
        <v>20</v>
      </c>
      <c r="H784">
        <v>161</v>
      </c>
      <c r="I784" s="6">
        <f t="shared" si="3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37"/>
        <v>40603.25</v>
      </c>
      <c r="O784" s="13">
        <f t="shared" si="37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39"/>
        <v>1.4122972972972974</v>
      </c>
      <c r="G785" t="s">
        <v>20</v>
      </c>
      <c r="H785">
        <v>138</v>
      </c>
      <c r="I785" s="6">
        <f t="shared" si="3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37"/>
        <v>41625.25</v>
      </c>
      <c r="O785" s="13">
        <f t="shared" si="37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39"/>
        <v>1.1533745781777278</v>
      </c>
      <c r="G786" t="s">
        <v>20</v>
      </c>
      <c r="H786">
        <v>3308</v>
      </c>
      <c r="I786" s="6">
        <f t="shared" si="3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37"/>
        <v>42435.25</v>
      </c>
      <c r="O786" s="13">
        <f t="shared" si="37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39"/>
        <v>1.9311940298507462</v>
      </c>
      <c r="G787" t="s">
        <v>20</v>
      </c>
      <c r="H787">
        <v>127</v>
      </c>
      <c r="I787" s="6">
        <f t="shared" si="3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37"/>
        <v>43582.208333333328</v>
      </c>
      <c r="O787" s="13">
        <f t="shared" si="37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39"/>
        <v>7.2973333333333334</v>
      </c>
      <c r="G788" t="s">
        <v>20</v>
      </c>
      <c r="H788">
        <v>207</v>
      </c>
      <c r="I788" s="6">
        <f t="shared" si="3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37"/>
        <v>43186.208333333328</v>
      </c>
      <c r="O788" s="13">
        <f t="shared" si="37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39"/>
        <v>0.99663398692810456</v>
      </c>
      <c r="G789" t="s">
        <v>14</v>
      </c>
      <c r="H789">
        <v>859</v>
      </c>
      <c r="I789" s="6">
        <f t="shared" si="3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37"/>
        <v>40684.208333333336</v>
      </c>
      <c r="O789" s="13">
        <f t="shared" si="37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39"/>
        <v>0.88166666666666671</v>
      </c>
      <c r="G790" t="s">
        <v>47</v>
      </c>
      <c r="H790">
        <v>31</v>
      </c>
      <c r="I790" s="6">
        <f t="shared" si="3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37"/>
        <v>41202.208333333336</v>
      </c>
      <c r="O790" s="13">
        <f t="shared" si="37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39"/>
        <v>0.37233333333333335</v>
      </c>
      <c r="G791" t="s">
        <v>14</v>
      </c>
      <c r="H791">
        <v>45</v>
      </c>
      <c r="I791" s="6">
        <f t="shared" si="3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37"/>
        <v>41786.208333333336</v>
      </c>
      <c r="O791" s="13">
        <f t="shared" si="37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39"/>
        <v>0.30540075309306081</v>
      </c>
      <c r="G792" t="s">
        <v>74</v>
      </c>
      <c r="H792">
        <v>1113</v>
      </c>
      <c r="I792" s="6">
        <f t="shared" si="3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37"/>
        <v>40223.25</v>
      </c>
      <c r="O792" s="13">
        <f t="shared" si="37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39"/>
        <v>0.25714285714285712</v>
      </c>
      <c r="G793" t="s">
        <v>14</v>
      </c>
      <c r="H793">
        <v>6</v>
      </c>
      <c r="I793" s="6">
        <f t="shared" si="38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37"/>
        <v>42715.25</v>
      </c>
      <c r="O793" s="13">
        <f t="shared" si="37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39"/>
        <v>0.34</v>
      </c>
      <c r="G794" t="s">
        <v>14</v>
      </c>
      <c r="H794">
        <v>7</v>
      </c>
      <c r="I794" s="6">
        <f t="shared" si="3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37"/>
        <v>41451.208333333336</v>
      </c>
      <c r="O794" s="13">
        <f t="shared" si="37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39"/>
        <v>11.859090909090909</v>
      </c>
      <c r="G795" t="s">
        <v>20</v>
      </c>
      <c r="H795">
        <v>181</v>
      </c>
      <c r="I795" s="6">
        <f t="shared" si="3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37"/>
        <v>41450.208333333336</v>
      </c>
      <c r="O795" s="13">
        <f t="shared" si="37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39"/>
        <v>1.2539393939393939</v>
      </c>
      <c r="G796" t="s">
        <v>20</v>
      </c>
      <c r="H796">
        <v>110</v>
      </c>
      <c r="I796" s="6">
        <f t="shared" si="3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37"/>
        <v>43091.25</v>
      </c>
      <c r="O796" s="13">
        <f t="shared" si="37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39"/>
        <v>0.14394366197183098</v>
      </c>
      <c r="G797" t="s">
        <v>14</v>
      </c>
      <c r="H797">
        <v>31</v>
      </c>
      <c r="I797" s="6">
        <f t="shared" si="3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37"/>
        <v>42675.208333333328</v>
      </c>
      <c r="O797" s="13">
        <f t="shared" si="37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39"/>
        <v>0.54807692307692313</v>
      </c>
      <c r="G798" t="s">
        <v>14</v>
      </c>
      <c r="H798">
        <v>78</v>
      </c>
      <c r="I798" s="6">
        <f t="shared" si="3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37"/>
        <v>41859.208333333336</v>
      </c>
      <c r="O798" s="13">
        <f t="shared" si="37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39"/>
        <v>1.0963157894736841</v>
      </c>
      <c r="G799" t="s">
        <v>20</v>
      </c>
      <c r="H799">
        <v>185</v>
      </c>
      <c r="I799" s="6">
        <f t="shared" si="3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37"/>
        <v>43464.25</v>
      </c>
      <c r="O799" s="13">
        <f t="shared" si="37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39"/>
        <v>1.8847058823529412</v>
      </c>
      <c r="G800" t="s">
        <v>20</v>
      </c>
      <c r="H800">
        <v>121</v>
      </c>
      <c r="I800" s="6">
        <f t="shared" si="3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37"/>
        <v>41060.208333333336</v>
      </c>
      <c r="O800" s="13">
        <f t="shared" si="37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39"/>
        <v>0.87008284023668636</v>
      </c>
      <c r="G801" t="s">
        <v>14</v>
      </c>
      <c r="H801">
        <v>1225</v>
      </c>
      <c r="I801" s="6">
        <f t="shared" si="3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37"/>
        <v>42399.25</v>
      </c>
      <c r="O801" s="13">
        <f t="shared" si="37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39"/>
        <v>0.01</v>
      </c>
      <c r="G802" t="s">
        <v>14</v>
      </c>
      <c r="H802">
        <v>1</v>
      </c>
      <c r="I802" s="6">
        <f t="shared" si="38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37"/>
        <v>42167.208333333328</v>
      </c>
      <c r="O802" s="13">
        <f t="shared" si="37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39"/>
        <v>2.0291304347826089</v>
      </c>
      <c r="G803" t="s">
        <v>20</v>
      </c>
      <c r="H803">
        <v>106</v>
      </c>
      <c r="I803" s="6">
        <f t="shared" si="3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37"/>
        <v>43830.25</v>
      </c>
      <c r="O803" s="13">
        <f t="shared" si="37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39"/>
        <v>1.9703225806451612</v>
      </c>
      <c r="G804" t="s">
        <v>20</v>
      </c>
      <c r="H804">
        <v>142</v>
      </c>
      <c r="I804" s="6">
        <f t="shared" si="3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37"/>
        <v>43650.208333333328</v>
      </c>
      <c r="O804" s="13">
        <f t="shared" si="37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39"/>
        <v>1.07</v>
      </c>
      <c r="G805" t="s">
        <v>20</v>
      </c>
      <c r="H805">
        <v>233</v>
      </c>
      <c r="I805" s="6">
        <f t="shared" si="3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37"/>
        <v>43492.25</v>
      </c>
      <c r="O805" s="13">
        <f t="shared" si="37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39"/>
        <v>2.6873076923076922</v>
      </c>
      <c r="G806" t="s">
        <v>20</v>
      </c>
      <c r="H806">
        <v>218</v>
      </c>
      <c r="I806" s="6">
        <f t="shared" si="3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37"/>
        <v>43102.25</v>
      </c>
      <c r="O806" s="13">
        <f t="shared" si="37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39"/>
        <v>0.50845360824742269</v>
      </c>
      <c r="G807" t="s">
        <v>14</v>
      </c>
      <c r="H807">
        <v>67</v>
      </c>
      <c r="I807" s="6">
        <f t="shared" si="3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37"/>
        <v>41958.25</v>
      </c>
      <c r="O807" s="13">
        <f t="shared" si="37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39"/>
        <v>11.802857142857142</v>
      </c>
      <c r="G808" t="s">
        <v>20</v>
      </c>
      <c r="H808">
        <v>76</v>
      </c>
      <c r="I808" s="6">
        <f t="shared" si="3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37"/>
        <v>40973.25</v>
      </c>
      <c r="O808" s="13">
        <f t="shared" si="37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39"/>
        <v>2.64</v>
      </c>
      <c r="G809" t="s">
        <v>20</v>
      </c>
      <c r="H809">
        <v>43</v>
      </c>
      <c r="I809" s="6">
        <f t="shared" si="3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37"/>
        <v>43753.208333333328</v>
      </c>
      <c r="O809" s="13">
        <f t="shared" si="37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39"/>
        <v>0.30442307692307691</v>
      </c>
      <c r="G810" t="s">
        <v>14</v>
      </c>
      <c r="H810">
        <v>19</v>
      </c>
      <c r="I810" s="6">
        <f t="shared" si="3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37"/>
        <v>42507.208333333328</v>
      </c>
      <c r="O810" s="13">
        <f t="shared" si="37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39"/>
        <v>0.62880681818181816</v>
      </c>
      <c r="G811" t="s">
        <v>14</v>
      </c>
      <c r="H811">
        <v>2108</v>
      </c>
      <c r="I811" s="6">
        <f t="shared" si="38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37"/>
        <v>41135.208333333336</v>
      </c>
      <c r="O811" s="13">
        <f t="shared" si="37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39"/>
        <v>1.9312499999999999</v>
      </c>
      <c r="G812" t="s">
        <v>20</v>
      </c>
      <c r="H812">
        <v>221</v>
      </c>
      <c r="I812" s="6">
        <f t="shared" si="3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37"/>
        <v>43067.25</v>
      </c>
      <c r="O812" s="13">
        <f t="shared" si="37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39"/>
        <v>0.77102702702702708</v>
      </c>
      <c r="G813" t="s">
        <v>14</v>
      </c>
      <c r="H813">
        <v>679</v>
      </c>
      <c r="I813" s="6">
        <f t="shared" si="3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37"/>
        <v>42378.25</v>
      </c>
      <c r="O813" s="13">
        <f t="shared" si="37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39"/>
        <v>2.2552763819095478</v>
      </c>
      <c r="G814" t="s">
        <v>20</v>
      </c>
      <c r="H814">
        <v>2805</v>
      </c>
      <c r="I814" s="6">
        <f t="shared" si="38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37"/>
        <v>43206.208333333328</v>
      </c>
      <c r="O814" s="13">
        <f t="shared" si="37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39"/>
        <v>2.3940625</v>
      </c>
      <c r="G815" t="s">
        <v>20</v>
      </c>
      <c r="H815">
        <v>68</v>
      </c>
      <c r="I815" s="6">
        <f t="shared" si="3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37"/>
        <v>41148.208333333336</v>
      </c>
      <c r="O815" s="13">
        <f t="shared" si="37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39"/>
        <v>0.921875</v>
      </c>
      <c r="G816" t="s">
        <v>14</v>
      </c>
      <c r="H816">
        <v>36</v>
      </c>
      <c r="I816" s="6">
        <f t="shared" si="3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37"/>
        <v>42517.208333333328</v>
      </c>
      <c r="O816" s="13">
        <f t="shared" si="37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39"/>
        <v>1.3023333333333333</v>
      </c>
      <c r="G817" t="s">
        <v>20</v>
      </c>
      <c r="H817">
        <v>183</v>
      </c>
      <c r="I817" s="6">
        <f t="shared" si="3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37"/>
        <v>43068.25</v>
      </c>
      <c r="O817" s="13">
        <f t="shared" si="37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39"/>
        <v>6.1521739130434785</v>
      </c>
      <c r="G818" t="s">
        <v>20</v>
      </c>
      <c r="H818">
        <v>133</v>
      </c>
      <c r="I818" s="6">
        <f t="shared" si="3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37"/>
        <v>41680.25</v>
      </c>
      <c r="O818" s="13">
        <f t="shared" si="37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39"/>
        <v>3.687953216374269</v>
      </c>
      <c r="G819" t="s">
        <v>20</v>
      </c>
      <c r="H819">
        <v>2489</v>
      </c>
      <c r="I819" s="6">
        <f t="shared" si="3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37"/>
        <v>43589.208333333328</v>
      </c>
      <c r="O819" s="13">
        <f t="shared" si="37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39"/>
        <v>10.948571428571428</v>
      </c>
      <c r="G820" t="s">
        <v>20</v>
      </c>
      <c r="H820">
        <v>69</v>
      </c>
      <c r="I820" s="6">
        <f t="shared" si="3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37"/>
        <v>43486.25</v>
      </c>
      <c r="O820" s="13">
        <f t="shared" si="37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39"/>
        <v>0.50662921348314605</v>
      </c>
      <c r="G821" t="s">
        <v>14</v>
      </c>
      <c r="H821">
        <v>47</v>
      </c>
      <c r="I821" s="6">
        <f t="shared" si="3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37"/>
        <v>41237.25</v>
      </c>
      <c r="O821" s="13">
        <f t="shared" si="37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39"/>
        <v>8.0060000000000002</v>
      </c>
      <c r="G822" t="s">
        <v>20</v>
      </c>
      <c r="H822">
        <v>279</v>
      </c>
      <c r="I822" s="6">
        <f t="shared" si="3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37"/>
        <v>43310.208333333328</v>
      </c>
      <c r="O822" s="13">
        <f t="shared" si="37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39"/>
        <v>2.9128571428571428</v>
      </c>
      <c r="G823" t="s">
        <v>20</v>
      </c>
      <c r="H823">
        <v>210</v>
      </c>
      <c r="I823" s="6">
        <f t="shared" si="3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37"/>
        <v>42794.25</v>
      </c>
      <c r="O823" s="13">
        <f t="shared" si="37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39"/>
        <v>3.4996666666666667</v>
      </c>
      <c r="G824" t="s">
        <v>20</v>
      </c>
      <c r="H824">
        <v>2100</v>
      </c>
      <c r="I824" s="6">
        <f t="shared" si="3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37"/>
        <v>41698.25</v>
      </c>
      <c r="O824" s="13">
        <f t="shared" si="37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39"/>
        <v>3.5707317073170732</v>
      </c>
      <c r="G825" t="s">
        <v>20</v>
      </c>
      <c r="H825">
        <v>252</v>
      </c>
      <c r="I825" s="6">
        <f t="shared" si="3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37"/>
        <v>41892.208333333336</v>
      </c>
      <c r="O825" s="13">
        <f t="shared" si="37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39"/>
        <v>1.2648941176470587</v>
      </c>
      <c r="G826" t="s">
        <v>20</v>
      </c>
      <c r="H826">
        <v>1280</v>
      </c>
      <c r="I826" s="6">
        <f t="shared" si="3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37"/>
        <v>40348.208333333336</v>
      </c>
      <c r="O826" s="13">
        <f t="shared" si="37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39"/>
        <v>3.875</v>
      </c>
      <c r="G827" t="s">
        <v>20</v>
      </c>
      <c r="H827">
        <v>157</v>
      </c>
      <c r="I827" s="6">
        <f t="shared" si="3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37"/>
        <v>42941.208333333328</v>
      </c>
      <c r="O827" s="13">
        <f t="shared" si="37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39"/>
        <v>4.5703571428571426</v>
      </c>
      <c r="G828" t="s">
        <v>20</v>
      </c>
      <c r="H828">
        <v>194</v>
      </c>
      <c r="I828" s="6">
        <f t="shared" si="3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37"/>
        <v>40525.25</v>
      </c>
      <c r="O828" s="13">
        <f t="shared" si="37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39"/>
        <v>2.6669565217391304</v>
      </c>
      <c r="G829" t="s">
        <v>20</v>
      </c>
      <c r="H829">
        <v>82</v>
      </c>
      <c r="I829" s="6">
        <f t="shared" si="3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37"/>
        <v>40666.208333333336</v>
      </c>
      <c r="O829" s="13">
        <f t="shared" si="37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39"/>
        <v>0.69</v>
      </c>
      <c r="G830" t="s">
        <v>14</v>
      </c>
      <c r="H830">
        <v>70</v>
      </c>
      <c r="I830" s="6">
        <f t="shared" si="3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37"/>
        <v>43340.208333333328</v>
      </c>
      <c r="O830" s="13">
        <f t="shared" si="37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39"/>
        <v>0.51343749999999999</v>
      </c>
      <c r="G831" t="s">
        <v>14</v>
      </c>
      <c r="H831">
        <v>154</v>
      </c>
      <c r="I831" s="6">
        <f t="shared" si="3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37"/>
        <v>42164.208333333328</v>
      </c>
      <c r="O831" s="13">
        <f t="shared" si="37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39"/>
        <v>1.1710526315789473E-2</v>
      </c>
      <c r="G832" t="s">
        <v>14</v>
      </c>
      <c r="H832">
        <v>22</v>
      </c>
      <c r="I832" s="6">
        <f t="shared" si="3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37"/>
        <v>43103.25</v>
      </c>
      <c r="O832" s="13">
        <f t="shared" si="37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39"/>
        <v>1.089773429454171</v>
      </c>
      <c r="G833" t="s">
        <v>20</v>
      </c>
      <c r="H833">
        <v>4233</v>
      </c>
      <c r="I833" s="6">
        <f t="shared" si="3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37"/>
        <v>40994.208333333336</v>
      </c>
      <c r="O833" s="13">
        <f t="shared" si="37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39"/>
        <v>3.1517592592592591</v>
      </c>
      <c r="G834" t="s">
        <v>20</v>
      </c>
      <c r="H834">
        <v>1297</v>
      </c>
      <c r="I834" s="6">
        <f t="shared" si="3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37"/>
        <v>42299.208333333328</v>
      </c>
      <c r="O834" s="13">
        <f t="shared" si="37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si="39"/>
        <v>1.5769117647058823</v>
      </c>
      <c r="G835" t="s">
        <v>20</v>
      </c>
      <c r="H835">
        <v>165</v>
      </c>
      <c r="I835" s="6">
        <f t="shared" si="38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O898" si="40">(((L835/60)/60)/24)+DATE(1970,1,1)</f>
        <v>40588.25</v>
      </c>
      <c r="O835" s="13">
        <f t="shared" si="40"/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39"/>
        <v>1.5380821917808218</v>
      </c>
      <c r="G836" t="s">
        <v>20</v>
      </c>
      <c r="H836">
        <v>119</v>
      </c>
      <c r="I836" s="6">
        <f t="shared" ref="I836:I899" si="41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40"/>
        <v>41448.208333333336</v>
      </c>
      <c r="O836" s="13">
        <f t="shared" si="40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ref="F837:F900" si="42">(E837/D837)</f>
        <v>0.89738979118329465</v>
      </c>
      <c r="G837" t="s">
        <v>14</v>
      </c>
      <c r="H837">
        <v>1758</v>
      </c>
      <c r="I837" s="6">
        <f t="shared" si="4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40"/>
        <v>42063.25</v>
      </c>
      <c r="O837" s="13">
        <f t="shared" si="40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42"/>
        <v>0.75135802469135804</v>
      </c>
      <c r="G838" t="s">
        <v>14</v>
      </c>
      <c r="H838">
        <v>94</v>
      </c>
      <c r="I838" s="6">
        <f t="shared" si="4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40"/>
        <v>40214.25</v>
      </c>
      <c r="O838" s="13">
        <f t="shared" si="40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42"/>
        <v>8.5288135593220336</v>
      </c>
      <c r="G839" t="s">
        <v>20</v>
      </c>
      <c r="H839">
        <v>1797</v>
      </c>
      <c r="I839" s="6">
        <f t="shared" si="4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40"/>
        <v>40629.208333333336</v>
      </c>
      <c r="O839" s="13">
        <f t="shared" si="40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42"/>
        <v>1.3890625000000001</v>
      </c>
      <c r="G840" t="s">
        <v>20</v>
      </c>
      <c r="H840">
        <v>261</v>
      </c>
      <c r="I840" s="6">
        <f t="shared" si="4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40"/>
        <v>43370.208333333328</v>
      </c>
      <c r="O840" s="13">
        <f t="shared" si="40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42"/>
        <v>1.9018181818181819</v>
      </c>
      <c r="G841" t="s">
        <v>20</v>
      </c>
      <c r="H841">
        <v>157</v>
      </c>
      <c r="I841" s="6">
        <f t="shared" si="4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40"/>
        <v>41715.208333333336</v>
      </c>
      <c r="O841" s="13">
        <f t="shared" si="40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42"/>
        <v>1.0024333619948409</v>
      </c>
      <c r="G842" t="s">
        <v>20</v>
      </c>
      <c r="H842">
        <v>3533</v>
      </c>
      <c r="I842" s="6">
        <f t="shared" si="4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40"/>
        <v>41836.208333333336</v>
      </c>
      <c r="O842" s="13">
        <f t="shared" si="40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42"/>
        <v>1.4275824175824177</v>
      </c>
      <c r="G843" t="s">
        <v>20</v>
      </c>
      <c r="H843">
        <v>155</v>
      </c>
      <c r="I843" s="6">
        <f t="shared" si="4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40"/>
        <v>42419.25</v>
      </c>
      <c r="O843" s="13">
        <f t="shared" si="40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42"/>
        <v>5.6313333333333331</v>
      </c>
      <c r="G844" t="s">
        <v>20</v>
      </c>
      <c r="H844">
        <v>132</v>
      </c>
      <c r="I844" s="6">
        <f t="shared" si="4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40"/>
        <v>43266.208333333328</v>
      </c>
      <c r="O844" s="13">
        <f t="shared" si="40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42"/>
        <v>0.30715909090909088</v>
      </c>
      <c r="G845" t="s">
        <v>14</v>
      </c>
      <c r="H845">
        <v>33</v>
      </c>
      <c r="I845" s="6">
        <f t="shared" si="4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40"/>
        <v>43338.208333333328</v>
      </c>
      <c r="O845" s="13">
        <f t="shared" si="40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42"/>
        <v>0.99397727272727276</v>
      </c>
      <c r="G846" t="s">
        <v>74</v>
      </c>
      <c r="H846">
        <v>94</v>
      </c>
      <c r="I846" s="6">
        <f t="shared" si="4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40"/>
        <v>40930.25</v>
      </c>
      <c r="O846" s="13">
        <f t="shared" si="40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42"/>
        <v>1.9754935622317598</v>
      </c>
      <c r="G847" t="s">
        <v>20</v>
      </c>
      <c r="H847">
        <v>1354</v>
      </c>
      <c r="I847" s="6">
        <f t="shared" si="4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40"/>
        <v>43235.208333333328</v>
      </c>
      <c r="O847" s="13">
        <f t="shared" si="40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42"/>
        <v>5.085</v>
      </c>
      <c r="G848" t="s">
        <v>20</v>
      </c>
      <c r="H848">
        <v>48</v>
      </c>
      <c r="I848" s="6">
        <f t="shared" si="41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40"/>
        <v>43302.208333333328</v>
      </c>
      <c r="O848" s="13">
        <f t="shared" si="40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42"/>
        <v>2.3774468085106384</v>
      </c>
      <c r="G849" t="s">
        <v>20</v>
      </c>
      <c r="H849">
        <v>110</v>
      </c>
      <c r="I849" s="6">
        <f t="shared" si="4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40"/>
        <v>43107.25</v>
      </c>
      <c r="O849" s="13">
        <f t="shared" si="40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42"/>
        <v>3.3846875000000001</v>
      </c>
      <c r="G850" t="s">
        <v>20</v>
      </c>
      <c r="H850">
        <v>172</v>
      </c>
      <c r="I850" s="6">
        <f t="shared" si="4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40"/>
        <v>40341.208333333336</v>
      </c>
      <c r="O850" s="13">
        <f t="shared" si="40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42"/>
        <v>1.3308955223880596</v>
      </c>
      <c r="G851" t="s">
        <v>20</v>
      </c>
      <c r="H851">
        <v>307</v>
      </c>
      <c r="I851" s="6">
        <f t="shared" si="4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40"/>
        <v>40948.25</v>
      </c>
      <c r="O851" s="13">
        <f t="shared" si="40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42"/>
        <v>0.01</v>
      </c>
      <c r="G852" t="s">
        <v>14</v>
      </c>
      <c r="H852">
        <v>1</v>
      </c>
      <c r="I852" s="6">
        <f t="shared" si="41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40"/>
        <v>40866.25</v>
      </c>
      <c r="O852" s="13">
        <f t="shared" si="40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42"/>
        <v>2.0779999999999998</v>
      </c>
      <c r="G853" t="s">
        <v>20</v>
      </c>
      <c r="H853">
        <v>160</v>
      </c>
      <c r="I853" s="6">
        <f t="shared" si="4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40"/>
        <v>41031.208333333336</v>
      </c>
      <c r="O853" s="13">
        <f t="shared" si="40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42"/>
        <v>0.51122448979591839</v>
      </c>
      <c r="G854" t="s">
        <v>14</v>
      </c>
      <c r="H854">
        <v>31</v>
      </c>
      <c r="I854" s="6">
        <f t="shared" si="4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40"/>
        <v>40740.208333333336</v>
      </c>
      <c r="O854" s="13">
        <f t="shared" si="40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42"/>
        <v>6.5205847953216374</v>
      </c>
      <c r="G855" t="s">
        <v>20</v>
      </c>
      <c r="H855">
        <v>1467</v>
      </c>
      <c r="I855" s="6">
        <f t="shared" si="4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40"/>
        <v>40714.208333333336</v>
      </c>
      <c r="O855" s="13">
        <f t="shared" si="40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42"/>
        <v>1.1363099415204678</v>
      </c>
      <c r="G856" t="s">
        <v>20</v>
      </c>
      <c r="H856">
        <v>2662</v>
      </c>
      <c r="I856" s="6">
        <f t="shared" si="4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40"/>
        <v>43787.25</v>
      </c>
      <c r="O856" s="13">
        <f t="shared" si="40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42"/>
        <v>1.0237606837606839</v>
      </c>
      <c r="G857" t="s">
        <v>20</v>
      </c>
      <c r="H857">
        <v>452</v>
      </c>
      <c r="I857" s="6">
        <f t="shared" si="41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40"/>
        <v>40712.208333333336</v>
      </c>
      <c r="O857" s="13">
        <f t="shared" si="40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42"/>
        <v>3.5658333333333334</v>
      </c>
      <c r="G858" t="s">
        <v>20</v>
      </c>
      <c r="H858">
        <v>158</v>
      </c>
      <c r="I858" s="6">
        <f t="shared" si="4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40"/>
        <v>41023.208333333336</v>
      </c>
      <c r="O858" s="13">
        <f t="shared" si="40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42"/>
        <v>1.3986792452830188</v>
      </c>
      <c r="G859" t="s">
        <v>20</v>
      </c>
      <c r="H859">
        <v>225</v>
      </c>
      <c r="I859" s="6">
        <f t="shared" si="4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40"/>
        <v>40944.25</v>
      </c>
      <c r="O859" s="13">
        <f t="shared" si="40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42"/>
        <v>0.69450000000000001</v>
      </c>
      <c r="G860" t="s">
        <v>14</v>
      </c>
      <c r="H860">
        <v>35</v>
      </c>
      <c r="I860" s="6">
        <f t="shared" si="4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40"/>
        <v>43211.208333333328</v>
      </c>
      <c r="O860" s="13">
        <f t="shared" si="40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42"/>
        <v>0.35534246575342465</v>
      </c>
      <c r="G861" t="s">
        <v>14</v>
      </c>
      <c r="H861">
        <v>63</v>
      </c>
      <c r="I861" s="6">
        <f t="shared" si="4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40"/>
        <v>41334.25</v>
      </c>
      <c r="O861" s="13">
        <f t="shared" si="40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42"/>
        <v>2.5165000000000002</v>
      </c>
      <c r="G862" t="s">
        <v>20</v>
      </c>
      <c r="H862">
        <v>65</v>
      </c>
      <c r="I862" s="6">
        <f t="shared" si="4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40"/>
        <v>43515.25</v>
      </c>
      <c r="O862" s="13">
        <f t="shared" si="40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42"/>
        <v>1.0587500000000001</v>
      </c>
      <c r="G863" t="s">
        <v>20</v>
      </c>
      <c r="H863">
        <v>163</v>
      </c>
      <c r="I863" s="6">
        <f t="shared" si="4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40"/>
        <v>40258.208333333336</v>
      </c>
      <c r="O863" s="13">
        <f t="shared" si="40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42"/>
        <v>1.8742857142857143</v>
      </c>
      <c r="G864" t="s">
        <v>20</v>
      </c>
      <c r="H864">
        <v>85</v>
      </c>
      <c r="I864" s="6">
        <f t="shared" si="4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40"/>
        <v>40756.208333333336</v>
      </c>
      <c r="O864" s="13">
        <f t="shared" si="40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42"/>
        <v>3.8678571428571429</v>
      </c>
      <c r="G865" t="s">
        <v>20</v>
      </c>
      <c r="H865">
        <v>217</v>
      </c>
      <c r="I865" s="6">
        <f t="shared" si="4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40"/>
        <v>42172.208333333328</v>
      </c>
      <c r="O865" s="13">
        <f t="shared" si="40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42"/>
        <v>3.4707142857142856</v>
      </c>
      <c r="G866" t="s">
        <v>20</v>
      </c>
      <c r="H866">
        <v>150</v>
      </c>
      <c r="I866" s="6">
        <f t="shared" si="41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40"/>
        <v>42601.208333333328</v>
      </c>
      <c r="O866" s="13">
        <f t="shared" si="40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42"/>
        <v>1.8582098765432098</v>
      </c>
      <c r="G867" t="s">
        <v>20</v>
      </c>
      <c r="H867">
        <v>3272</v>
      </c>
      <c r="I867" s="6">
        <f t="shared" si="4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40"/>
        <v>41897.208333333336</v>
      </c>
      <c r="O867" s="13">
        <f t="shared" si="40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42"/>
        <v>0.43241247264770238</v>
      </c>
      <c r="G868" t="s">
        <v>74</v>
      </c>
      <c r="H868">
        <v>898</v>
      </c>
      <c r="I868" s="6">
        <f t="shared" si="4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40"/>
        <v>40671.208333333336</v>
      </c>
      <c r="O868" s="13">
        <f t="shared" si="40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42"/>
        <v>1.6243749999999999</v>
      </c>
      <c r="G869" t="s">
        <v>20</v>
      </c>
      <c r="H869">
        <v>300</v>
      </c>
      <c r="I869" s="6">
        <f t="shared" si="41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40"/>
        <v>43382.208333333328</v>
      </c>
      <c r="O869" s="13">
        <f t="shared" si="40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42"/>
        <v>1.8484285714285715</v>
      </c>
      <c r="G870" t="s">
        <v>20</v>
      </c>
      <c r="H870">
        <v>126</v>
      </c>
      <c r="I870" s="6">
        <f t="shared" si="4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40"/>
        <v>41559.208333333336</v>
      </c>
      <c r="O870" s="13">
        <f t="shared" si="40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42"/>
        <v>0.23703520691785052</v>
      </c>
      <c r="G871" t="s">
        <v>14</v>
      </c>
      <c r="H871">
        <v>526</v>
      </c>
      <c r="I871" s="6">
        <f t="shared" si="4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40"/>
        <v>40350.208333333336</v>
      </c>
      <c r="O871" s="13">
        <f t="shared" si="40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42"/>
        <v>0.89870129870129867</v>
      </c>
      <c r="G872" t="s">
        <v>14</v>
      </c>
      <c r="H872">
        <v>121</v>
      </c>
      <c r="I872" s="6">
        <f t="shared" si="4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40"/>
        <v>42240.208333333328</v>
      </c>
      <c r="O872" s="13">
        <f t="shared" si="40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42"/>
        <v>2.7260419580419581</v>
      </c>
      <c r="G873" t="s">
        <v>20</v>
      </c>
      <c r="H873">
        <v>2320</v>
      </c>
      <c r="I873" s="6">
        <f t="shared" si="4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40"/>
        <v>43040.208333333328</v>
      </c>
      <c r="O873" s="13">
        <f t="shared" si="40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42"/>
        <v>1.7004255319148935</v>
      </c>
      <c r="G874" t="s">
        <v>20</v>
      </c>
      <c r="H874">
        <v>81</v>
      </c>
      <c r="I874" s="6">
        <f t="shared" si="4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40"/>
        <v>43346.208333333328</v>
      </c>
      <c r="O874" s="13">
        <f t="shared" si="40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42"/>
        <v>1.8828503562945369</v>
      </c>
      <c r="G875" t="s">
        <v>20</v>
      </c>
      <c r="H875">
        <v>1887</v>
      </c>
      <c r="I875" s="6">
        <f t="shared" si="4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40"/>
        <v>41647.25</v>
      </c>
      <c r="O875" s="13">
        <f t="shared" si="40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42"/>
        <v>3.4693532338308457</v>
      </c>
      <c r="G876" t="s">
        <v>20</v>
      </c>
      <c r="H876">
        <v>4358</v>
      </c>
      <c r="I876" s="6">
        <f t="shared" si="4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40"/>
        <v>40291.208333333336</v>
      </c>
      <c r="O876" s="13">
        <f t="shared" si="40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42"/>
        <v>0.6917721518987342</v>
      </c>
      <c r="G877" t="s">
        <v>14</v>
      </c>
      <c r="H877">
        <v>67</v>
      </c>
      <c r="I877" s="6">
        <f t="shared" si="4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40"/>
        <v>40556.25</v>
      </c>
      <c r="O877" s="13">
        <f t="shared" si="40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42"/>
        <v>0.25433734939759034</v>
      </c>
      <c r="G878" t="s">
        <v>14</v>
      </c>
      <c r="H878">
        <v>57</v>
      </c>
      <c r="I878" s="6">
        <f t="shared" si="4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40"/>
        <v>43624.208333333328</v>
      </c>
      <c r="O878" s="13">
        <f t="shared" si="40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42"/>
        <v>0.77400977995110021</v>
      </c>
      <c r="G879" t="s">
        <v>14</v>
      </c>
      <c r="H879">
        <v>1229</v>
      </c>
      <c r="I879" s="6">
        <f t="shared" si="4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40"/>
        <v>42577.208333333328</v>
      </c>
      <c r="O879" s="13">
        <f t="shared" si="40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42"/>
        <v>0.37481481481481482</v>
      </c>
      <c r="G880" t="s">
        <v>14</v>
      </c>
      <c r="H880">
        <v>12</v>
      </c>
      <c r="I880" s="6">
        <f t="shared" si="4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40"/>
        <v>43845.25</v>
      </c>
      <c r="O880" s="13">
        <f t="shared" si="40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42"/>
        <v>5.4379999999999997</v>
      </c>
      <c r="G881" t="s">
        <v>20</v>
      </c>
      <c r="H881">
        <v>53</v>
      </c>
      <c r="I881" s="6">
        <f t="shared" si="4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40"/>
        <v>42788.25</v>
      </c>
      <c r="O881" s="13">
        <f t="shared" si="40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42"/>
        <v>2.2852189349112426</v>
      </c>
      <c r="G882" t="s">
        <v>20</v>
      </c>
      <c r="H882">
        <v>2414</v>
      </c>
      <c r="I882" s="6">
        <f t="shared" si="4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40"/>
        <v>43667.208333333328</v>
      </c>
      <c r="O882" s="13">
        <f t="shared" si="40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42"/>
        <v>0.38948339483394834</v>
      </c>
      <c r="G883" t="s">
        <v>14</v>
      </c>
      <c r="H883">
        <v>452</v>
      </c>
      <c r="I883" s="6">
        <f t="shared" si="4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40"/>
        <v>42194.208333333328</v>
      </c>
      <c r="O883" s="13">
        <f t="shared" si="40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42"/>
        <v>3.7</v>
      </c>
      <c r="G884" t="s">
        <v>20</v>
      </c>
      <c r="H884">
        <v>80</v>
      </c>
      <c r="I884" s="6">
        <f t="shared" si="41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40"/>
        <v>42025.25</v>
      </c>
      <c r="O884" s="13">
        <f t="shared" si="40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42"/>
        <v>2.3791176470588233</v>
      </c>
      <c r="G885" t="s">
        <v>20</v>
      </c>
      <c r="H885">
        <v>193</v>
      </c>
      <c r="I885" s="6">
        <f t="shared" si="4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40"/>
        <v>40323.208333333336</v>
      </c>
      <c r="O885" s="13">
        <f t="shared" si="40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42"/>
        <v>0.64036299765807958</v>
      </c>
      <c r="G886" t="s">
        <v>14</v>
      </c>
      <c r="H886">
        <v>1886</v>
      </c>
      <c r="I886" s="6">
        <f t="shared" si="4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40"/>
        <v>41763.208333333336</v>
      </c>
      <c r="O886" s="13">
        <f t="shared" si="40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42"/>
        <v>1.1827777777777777</v>
      </c>
      <c r="G887" t="s">
        <v>20</v>
      </c>
      <c r="H887">
        <v>52</v>
      </c>
      <c r="I887" s="6">
        <f t="shared" si="4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40"/>
        <v>40335.208333333336</v>
      </c>
      <c r="O887" s="13">
        <f t="shared" si="40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42"/>
        <v>0.84824037184594958</v>
      </c>
      <c r="G888" t="s">
        <v>14</v>
      </c>
      <c r="H888">
        <v>1825</v>
      </c>
      <c r="I888" s="6">
        <f t="shared" si="4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40"/>
        <v>40416.208333333336</v>
      </c>
      <c r="O888" s="13">
        <f t="shared" si="40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42"/>
        <v>0.29346153846153844</v>
      </c>
      <c r="G889" t="s">
        <v>14</v>
      </c>
      <c r="H889">
        <v>31</v>
      </c>
      <c r="I889" s="6">
        <f t="shared" si="4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40"/>
        <v>42202.208333333328</v>
      </c>
      <c r="O889" s="13">
        <f t="shared" si="40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42"/>
        <v>2.0989655172413793</v>
      </c>
      <c r="G890" t="s">
        <v>20</v>
      </c>
      <c r="H890">
        <v>290</v>
      </c>
      <c r="I890" s="6">
        <f t="shared" si="4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40"/>
        <v>42836.208333333328</v>
      </c>
      <c r="O890" s="13">
        <f t="shared" si="40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42"/>
        <v>1.697857142857143</v>
      </c>
      <c r="G891" t="s">
        <v>20</v>
      </c>
      <c r="H891">
        <v>122</v>
      </c>
      <c r="I891" s="6">
        <f t="shared" si="4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40"/>
        <v>41710.208333333336</v>
      </c>
      <c r="O891" s="13">
        <f t="shared" si="40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42"/>
        <v>1.1595907738095239</v>
      </c>
      <c r="G892" t="s">
        <v>20</v>
      </c>
      <c r="H892">
        <v>1470</v>
      </c>
      <c r="I892" s="6">
        <f t="shared" si="4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40"/>
        <v>43640.208333333328</v>
      </c>
      <c r="O892" s="13">
        <f t="shared" si="40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42"/>
        <v>2.5859999999999999</v>
      </c>
      <c r="G893" t="s">
        <v>20</v>
      </c>
      <c r="H893">
        <v>165</v>
      </c>
      <c r="I893" s="6">
        <f t="shared" si="4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40"/>
        <v>40880.25</v>
      </c>
      <c r="O893" s="13">
        <f t="shared" si="40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42"/>
        <v>2.3058333333333332</v>
      </c>
      <c r="G894" t="s">
        <v>20</v>
      </c>
      <c r="H894">
        <v>182</v>
      </c>
      <c r="I894" s="6">
        <f t="shared" si="4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40"/>
        <v>40319.208333333336</v>
      </c>
      <c r="O894" s="13">
        <f t="shared" si="40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42"/>
        <v>1.2821428571428573</v>
      </c>
      <c r="G895" t="s">
        <v>20</v>
      </c>
      <c r="H895">
        <v>199</v>
      </c>
      <c r="I895" s="6">
        <f t="shared" si="4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40"/>
        <v>42170.208333333328</v>
      </c>
      <c r="O895" s="13">
        <f t="shared" si="40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42"/>
        <v>1.8870588235294117</v>
      </c>
      <c r="G896" t="s">
        <v>20</v>
      </c>
      <c r="H896">
        <v>56</v>
      </c>
      <c r="I896" s="6">
        <f t="shared" si="4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40"/>
        <v>41466.208333333336</v>
      </c>
      <c r="O896" s="13">
        <f t="shared" si="40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42"/>
        <v>6.9511889862327911E-2</v>
      </c>
      <c r="G897" t="s">
        <v>14</v>
      </c>
      <c r="H897">
        <v>107</v>
      </c>
      <c r="I897" s="6">
        <f t="shared" si="4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40"/>
        <v>43134.25</v>
      </c>
      <c r="O897" s="13">
        <f t="shared" si="40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42"/>
        <v>7.7443434343434348</v>
      </c>
      <c r="G898" t="s">
        <v>20</v>
      </c>
      <c r="H898">
        <v>1460</v>
      </c>
      <c r="I898" s="6">
        <f t="shared" si="4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40"/>
        <v>40738.208333333336</v>
      </c>
      <c r="O898" s="13">
        <f t="shared" si="40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si="42"/>
        <v>0.27693181818181817</v>
      </c>
      <c r="G899" t="s">
        <v>14</v>
      </c>
      <c r="H899">
        <v>27</v>
      </c>
      <c r="I899" s="6">
        <f t="shared" si="41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O962" si="43">(((L899/60)/60)/24)+DATE(1970,1,1)</f>
        <v>43583.208333333328</v>
      </c>
      <c r="O899" s="13">
        <f t="shared" si="43"/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42"/>
        <v>0.52479620323841425</v>
      </c>
      <c r="G900" t="s">
        <v>14</v>
      </c>
      <c r="H900">
        <v>1221</v>
      </c>
      <c r="I900" s="6">
        <f t="shared" ref="I900:I963" si="44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43"/>
        <v>43815.25</v>
      </c>
      <c r="O900" s="13">
        <f t="shared" si="43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ref="F901:F964" si="45">(E901/D901)</f>
        <v>4.0709677419354842</v>
      </c>
      <c r="G901" t="s">
        <v>20</v>
      </c>
      <c r="H901">
        <v>123</v>
      </c>
      <c r="I901" s="6">
        <f t="shared" si="4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43"/>
        <v>41554.208333333336</v>
      </c>
      <c r="O901" s="13">
        <f t="shared" si="43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45"/>
        <v>0.02</v>
      </c>
      <c r="G902" t="s">
        <v>14</v>
      </c>
      <c r="H902">
        <v>1</v>
      </c>
      <c r="I902" s="6">
        <f t="shared" si="44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43"/>
        <v>41901.208333333336</v>
      </c>
      <c r="O902" s="13">
        <f t="shared" si="43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45"/>
        <v>1.5617857142857143</v>
      </c>
      <c r="G903" t="s">
        <v>20</v>
      </c>
      <c r="H903">
        <v>159</v>
      </c>
      <c r="I903" s="6">
        <f t="shared" si="4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43"/>
        <v>43298.208333333328</v>
      </c>
      <c r="O903" s="13">
        <f t="shared" si="43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45"/>
        <v>2.5242857142857145</v>
      </c>
      <c r="G904" t="s">
        <v>20</v>
      </c>
      <c r="H904">
        <v>110</v>
      </c>
      <c r="I904" s="6">
        <f t="shared" si="4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43"/>
        <v>42399.25</v>
      </c>
      <c r="O904" s="13">
        <f t="shared" si="43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45"/>
        <v>1.729268292682927E-2</v>
      </c>
      <c r="G905" t="s">
        <v>47</v>
      </c>
      <c r="H905">
        <v>14</v>
      </c>
      <c r="I905" s="6">
        <f t="shared" si="4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43"/>
        <v>41034.208333333336</v>
      </c>
      <c r="O905" s="13">
        <f t="shared" si="43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45"/>
        <v>0.12230769230769231</v>
      </c>
      <c r="G906" t="s">
        <v>14</v>
      </c>
      <c r="H906">
        <v>16</v>
      </c>
      <c r="I906" s="6">
        <f t="shared" si="4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43"/>
        <v>41186.208333333336</v>
      </c>
      <c r="O906" s="13">
        <f t="shared" si="43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45"/>
        <v>1.6398734177215191</v>
      </c>
      <c r="G907" t="s">
        <v>20</v>
      </c>
      <c r="H907">
        <v>236</v>
      </c>
      <c r="I907" s="6">
        <f t="shared" si="4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43"/>
        <v>41536.208333333336</v>
      </c>
      <c r="O907" s="13">
        <f t="shared" si="43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45"/>
        <v>1.6298181818181818</v>
      </c>
      <c r="G908" t="s">
        <v>20</v>
      </c>
      <c r="H908">
        <v>191</v>
      </c>
      <c r="I908" s="6">
        <f t="shared" si="4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43"/>
        <v>42868.208333333328</v>
      </c>
      <c r="O908" s="13">
        <f t="shared" si="43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45"/>
        <v>0.20252747252747252</v>
      </c>
      <c r="G909" t="s">
        <v>14</v>
      </c>
      <c r="H909">
        <v>41</v>
      </c>
      <c r="I909" s="6">
        <f t="shared" si="4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43"/>
        <v>40660.208333333336</v>
      </c>
      <c r="O909" s="13">
        <f t="shared" si="43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45"/>
        <v>3.1924083769633507</v>
      </c>
      <c r="G910" t="s">
        <v>20</v>
      </c>
      <c r="H910">
        <v>3934</v>
      </c>
      <c r="I910" s="6">
        <f t="shared" si="4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43"/>
        <v>41031.208333333336</v>
      </c>
      <c r="O910" s="13">
        <f t="shared" si="43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45"/>
        <v>4.7894444444444444</v>
      </c>
      <c r="G911" t="s">
        <v>20</v>
      </c>
      <c r="H911">
        <v>80</v>
      </c>
      <c r="I911" s="6">
        <f t="shared" si="4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43"/>
        <v>43255.208333333328</v>
      </c>
      <c r="O911" s="13">
        <f t="shared" si="43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45"/>
        <v>0.19556634304207121</v>
      </c>
      <c r="G912" t="s">
        <v>74</v>
      </c>
      <c r="H912">
        <v>296</v>
      </c>
      <c r="I912" s="6">
        <f t="shared" si="4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43"/>
        <v>42026.25</v>
      </c>
      <c r="O912" s="13">
        <f t="shared" si="43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45"/>
        <v>1.9894827586206896</v>
      </c>
      <c r="G913" t="s">
        <v>20</v>
      </c>
      <c r="H913">
        <v>462</v>
      </c>
      <c r="I913" s="6">
        <f t="shared" si="4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43"/>
        <v>43717.208333333328</v>
      </c>
      <c r="O913" s="13">
        <f t="shared" si="43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45"/>
        <v>7.95</v>
      </c>
      <c r="G914" t="s">
        <v>20</v>
      </c>
      <c r="H914">
        <v>179</v>
      </c>
      <c r="I914" s="6">
        <f t="shared" si="4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43"/>
        <v>41157.208333333336</v>
      </c>
      <c r="O914" s="13">
        <f t="shared" si="43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45"/>
        <v>0.50621082621082625</v>
      </c>
      <c r="G915" t="s">
        <v>14</v>
      </c>
      <c r="H915">
        <v>523</v>
      </c>
      <c r="I915" s="6">
        <f t="shared" si="4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43"/>
        <v>43597.208333333328</v>
      </c>
      <c r="O915" s="13">
        <f t="shared" si="43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45"/>
        <v>0.57437499999999997</v>
      </c>
      <c r="G916" t="s">
        <v>14</v>
      </c>
      <c r="H916">
        <v>141</v>
      </c>
      <c r="I916" s="6">
        <f t="shared" si="4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43"/>
        <v>41490.208333333336</v>
      </c>
      <c r="O916" s="13">
        <f t="shared" si="43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45"/>
        <v>1.5562827640984909</v>
      </c>
      <c r="G917" t="s">
        <v>20</v>
      </c>
      <c r="H917">
        <v>1866</v>
      </c>
      <c r="I917" s="6">
        <f t="shared" si="4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43"/>
        <v>42976.208333333328</v>
      </c>
      <c r="O917" s="13">
        <f t="shared" si="43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45"/>
        <v>0.36297297297297298</v>
      </c>
      <c r="G918" t="s">
        <v>14</v>
      </c>
      <c r="H918">
        <v>52</v>
      </c>
      <c r="I918" s="6">
        <f t="shared" si="4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43"/>
        <v>41991.25</v>
      </c>
      <c r="O918" s="13">
        <f t="shared" si="43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45"/>
        <v>0.58250000000000002</v>
      </c>
      <c r="G919" t="s">
        <v>47</v>
      </c>
      <c r="H919">
        <v>27</v>
      </c>
      <c r="I919" s="6">
        <f t="shared" si="4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43"/>
        <v>40722.208333333336</v>
      </c>
      <c r="O919" s="13">
        <f t="shared" si="43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45"/>
        <v>2.3739473684210526</v>
      </c>
      <c r="G920" t="s">
        <v>20</v>
      </c>
      <c r="H920">
        <v>156</v>
      </c>
      <c r="I920" s="6">
        <f t="shared" si="4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43"/>
        <v>41117.208333333336</v>
      </c>
      <c r="O920" s="13">
        <f t="shared" si="43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45"/>
        <v>0.58750000000000002</v>
      </c>
      <c r="G921" t="s">
        <v>14</v>
      </c>
      <c r="H921">
        <v>225</v>
      </c>
      <c r="I921" s="6">
        <f t="shared" si="4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43"/>
        <v>43022.208333333328</v>
      </c>
      <c r="O921" s="13">
        <f t="shared" si="43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45"/>
        <v>1.8256603773584905</v>
      </c>
      <c r="G922" t="s">
        <v>20</v>
      </c>
      <c r="H922">
        <v>255</v>
      </c>
      <c r="I922" s="6">
        <f t="shared" si="4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43"/>
        <v>43503.25</v>
      </c>
      <c r="O922" s="13">
        <f t="shared" si="43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45"/>
        <v>7.5436408977556111E-3</v>
      </c>
      <c r="G923" t="s">
        <v>14</v>
      </c>
      <c r="H923">
        <v>38</v>
      </c>
      <c r="I923" s="6">
        <f t="shared" si="4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43"/>
        <v>40951.25</v>
      </c>
      <c r="O923" s="13">
        <f t="shared" si="43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45"/>
        <v>1.7595330739299611</v>
      </c>
      <c r="G924" t="s">
        <v>20</v>
      </c>
      <c r="H924">
        <v>2261</v>
      </c>
      <c r="I924" s="6">
        <f t="shared" si="44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43"/>
        <v>43443.25</v>
      </c>
      <c r="O924" s="13">
        <f t="shared" si="43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45"/>
        <v>2.3788235294117648</v>
      </c>
      <c r="G925" t="s">
        <v>20</v>
      </c>
      <c r="H925">
        <v>40</v>
      </c>
      <c r="I925" s="6">
        <f t="shared" si="44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43"/>
        <v>40373.208333333336</v>
      </c>
      <c r="O925" s="13">
        <f t="shared" si="43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45"/>
        <v>4.8805076142131982</v>
      </c>
      <c r="G926" t="s">
        <v>20</v>
      </c>
      <c r="H926">
        <v>2289</v>
      </c>
      <c r="I926" s="6">
        <f t="shared" si="4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43"/>
        <v>43769.208333333328</v>
      </c>
      <c r="O926" s="13">
        <f t="shared" si="43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45"/>
        <v>2.2406666666666668</v>
      </c>
      <c r="G927" t="s">
        <v>20</v>
      </c>
      <c r="H927">
        <v>65</v>
      </c>
      <c r="I927" s="6">
        <f t="shared" si="4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43"/>
        <v>43000.208333333328</v>
      </c>
      <c r="O927" s="13">
        <f t="shared" si="43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45"/>
        <v>0.18126436781609195</v>
      </c>
      <c r="G928" t="s">
        <v>14</v>
      </c>
      <c r="H928">
        <v>15</v>
      </c>
      <c r="I928" s="6">
        <f t="shared" si="4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43"/>
        <v>42502.208333333328</v>
      </c>
      <c r="O928" s="13">
        <f t="shared" si="43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45"/>
        <v>0.45847222222222223</v>
      </c>
      <c r="G929" t="s">
        <v>14</v>
      </c>
      <c r="H929">
        <v>37</v>
      </c>
      <c r="I929" s="6">
        <f t="shared" si="4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43"/>
        <v>41102.208333333336</v>
      </c>
      <c r="O929" s="13">
        <f t="shared" si="43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45"/>
        <v>1.1731541218637993</v>
      </c>
      <c r="G930" t="s">
        <v>20</v>
      </c>
      <c r="H930">
        <v>3777</v>
      </c>
      <c r="I930" s="6">
        <f t="shared" si="4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43"/>
        <v>41637.25</v>
      </c>
      <c r="O930" s="13">
        <f t="shared" si="43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45"/>
        <v>2.173090909090909</v>
      </c>
      <c r="G931" t="s">
        <v>20</v>
      </c>
      <c r="H931">
        <v>184</v>
      </c>
      <c r="I931" s="6">
        <f t="shared" si="4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43"/>
        <v>42858.208333333328</v>
      </c>
      <c r="O931" s="13">
        <f t="shared" si="43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45"/>
        <v>1.1228571428571428</v>
      </c>
      <c r="G932" t="s">
        <v>20</v>
      </c>
      <c r="H932">
        <v>85</v>
      </c>
      <c r="I932" s="6">
        <f t="shared" si="4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43"/>
        <v>42060.25</v>
      </c>
      <c r="O932" s="13">
        <f t="shared" si="43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45"/>
        <v>0.72518987341772156</v>
      </c>
      <c r="G933" t="s">
        <v>14</v>
      </c>
      <c r="H933">
        <v>112</v>
      </c>
      <c r="I933" s="6">
        <f t="shared" si="4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43"/>
        <v>41818.208333333336</v>
      </c>
      <c r="O933" s="13">
        <f t="shared" si="43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45"/>
        <v>2.1230434782608696</v>
      </c>
      <c r="G934" t="s">
        <v>20</v>
      </c>
      <c r="H934">
        <v>144</v>
      </c>
      <c r="I934" s="6">
        <f t="shared" si="4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43"/>
        <v>41709.208333333336</v>
      </c>
      <c r="O934" s="13">
        <f t="shared" si="43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45"/>
        <v>2.3974657534246577</v>
      </c>
      <c r="G935" t="s">
        <v>20</v>
      </c>
      <c r="H935">
        <v>1902</v>
      </c>
      <c r="I935" s="6">
        <f t="shared" si="4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43"/>
        <v>41372.208333333336</v>
      </c>
      <c r="O935" s="13">
        <f t="shared" si="43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45"/>
        <v>1.8193548387096774</v>
      </c>
      <c r="G936" t="s">
        <v>20</v>
      </c>
      <c r="H936">
        <v>105</v>
      </c>
      <c r="I936" s="6">
        <f t="shared" si="4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43"/>
        <v>42422.25</v>
      </c>
      <c r="O936" s="13">
        <f t="shared" si="43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45"/>
        <v>1.6413114754098361</v>
      </c>
      <c r="G937" t="s">
        <v>20</v>
      </c>
      <c r="H937">
        <v>132</v>
      </c>
      <c r="I937" s="6">
        <f t="shared" si="4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43"/>
        <v>42209.208333333328</v>
      </c>
      <c r="O937" s="13">
        <f t="shared" si="43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45"/>
        <v>1.6375968992248063E-2</v>
      </c>
      <c r="G938" t="s">
        <v>14</v>
      </c>
      <c r="H938">
        <v>21</v>
      </c>
      <c r="I938" s="6">
        <f t="shared" si="4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43"/>
        <v>43668.208333333328</v>
      </c>
      <c r="O938" s="13">
        <f t="shared" si="43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45"/>
        <v>0.49643859649122807</v>
      </c>
      <c r="G939" t="s">
        <v>74</v>
      </c>
      <c r="H939">
        <v>976</v>
      </c>
      <c r="I939" s="6">
        <f t="shared" si="4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43"/>
        <v>42334.25</v>
      </c>
      <c r="O939" s="13">
        <f t="shared" si="43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45"/>
        <v>1.0970652173913042</v>
      </c>
      <c r="G940" t="s">
        <v>20</v>
      </c>
      <c r="H940">
        <v>96</v>
      </c>
      <c r="I940" s="6">
        <f t="shared" si="4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43"/>
        <v>43263.208333333328</v>
      </c>
      <c r="O940" s="13">
        <f t="shared" si="43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45"/>
        <v>0.49217948717948717</v>
      </c>
      <c r="G941" t="s">
        <v>14</v>
      </c>
      <c r="H941">
        <v>67</v>
      </c>
      <c r="I941" s="6">
        <f t="shared" si="4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43"/>
        <v>40670.208333333336</v>
      </c>
      <c r="O941" s="13">
        <f t="shared" si="43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45"/>
        <v>0.62232323232323228</v>
      </c>
      <c r="G942" t="s">
        <v>47</v>
      </c>
      <c r="H942">
        <v>66</v>
      </c>
      <c r="I942" s="6">
        <f t="shared" si="4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43"/>
        <v>41244.25</v>
      </c>
      <c r="O942" s="13">
        <f t="shared" si="43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45"/>
        <v>0.1305813953488372</v>
      </c>
      <c r="G943" t="s">
        <v>14</v>
      </c>
      <c r="H943">
        <v>78</v>
      </c>
      <c r="I943" s="6">
        <f t="shared" si="4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43"/>
        <v>40552.25</v>
      </c>
      <c r="O943" s="13">
        <f t="shared" si="43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45"/>
        <v>0.64635416666666667</v>
      </c>
      <c r="G944" t="s">
        <v>14</v>
      </c>
      <c r="H944">
        <v>67</v>
      </c>
      <c r="I944" s="6">
        <f t="shared" si="4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43"/>
        <v>40568.25</v>
      </c>
      <c r="O944" s="13">
        <f t="shared" si="43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45"/>
        <v>1.5958666666666668</v>
      </c>
      <c r="G945" t="s">
        <v>20</v>
      </c>
      <c r="H945">
        <v>114</v>
      </c>
      <c r="I945" s="6">
        <f t="shared" si="4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43"/>
        <v>41906.208333333336</v>
      </c>
      <c r="O945" s="13">
        <f t="shared" si="43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45"/>
        <v>0.81420000000000003</v>
      </c>
      <c r="G946" t="s">
        <v>14</v>
      </c>
      <c r="H946">
        <v>263</v>
      </c>
      <c r="I946" s="6">
        <f t="shared" si="4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43"/>
        <v>42776.25</v>
      </c>
      <c r="O946" s="13">
        <f t="shared" si="43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45"/>
        <v>0.32444767441860467</v>
      </c>
      <c r="G947" t="s">
        <v>14</v>
      </c>
      <c r="H947">
        <v>1691</v>
      </c>
      <c r="I947" s="6">
        <f t="shared" si="4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43"/>
        <v>41004.208333333336</v>
      </c>
      <c r="O947" s="13">
        <f t="shared" si="43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45"/>
        <v>9.9141184124918666E-2</v>
      </c>
      <c r="G948" t="s">
        <v>14</v>
      </c>
      <c r="H948">
        <v>181</v>
      </c>
      <c r="I948" s="6">
        <f t="shared" si="4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43"/>
        <v>40710.208333333336</v>
      </c>
      <c r="O948" s="13">
        <f t="shared" si="43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45"/>
        <v>0.26694444444444443</v>
      </c>
      <c r="G949" t="s">
        <v>14</v>
      </c>
      <c r="H949">
        <v>13</v>
      </c>
      <c r="I949" s="6">
        <f t="shared" si="4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43"/>
        <v>41908.208333333336</v>
      </c>
      <c r="O949" s="13">
        <f t="shared" si="43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45"/>
        <v>0.62957446808510642</v>
      </c>
      <c r="G950" t="s">
        <v>74</v>
      </c>
      <c r="H950">
        <v>160</v>
      </c>
      <c r="I950" s="6">
        <f t="shared" si="4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43"/>
        <v>41985.25</v>
      </c>
      <c r="O950" s="13">
        <f t="shared" si="43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45"/>
        <v>1.6135593220338984</v>
      </c>
      <c r="G951" t="s">
        <v>20</v>
      </c>
      <c r="H951">
        <v>203</v>
      </c>
      <c r="I951" s="6">
        <f t="shared" si="4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43"/>
        <v>42112.208333333328</v>
      </c>
      <c r="O951" s="13">
        <f t="shared" si="43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45"/>
        <v>0.05</v>
      </c>
      <c r="G952" t="s">
        <v>14</v>
      </c>
      <c r="H952">
        <v>1</v>
      </c>
      <c r="I952" s="6">
        <f t="shared" si="44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43"/>
        <v>43571.208333333328</v>
      </c>
      <c r="O952" s="13">
        <f t="shared" si="43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45"/>
        <v>10.969379310344827</v>
      </c>
      <c r="G953" t="s">
        <v>20</v>
      </c>
      <c r="H953">
        <v>1559</v>
      </c>
      <c r="I953" s="6">
        <f t="shared" si="4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43"/>
        <v>42730.25</v>
      </c>
      <c r="O953" s="13">
        <f t="shared" si="43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45"/>
        <v>0.70094158075601376</v>
      </c>
      <c r="G954" t="s">
        <v>74</v>
      </c>
      <c r="H954">
        <v>2266</v>
      </c>
      <c r="I954" s="6">
        <f t="shared" si="4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43"/>
        <v>42591.208333333328</v>
      </c>
      <c r="O954" s="13">
        <f t="shared" si="43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45"/>
        <v>0.6</v>
      </c>
      <c r="G955" t="s">
        <v>14</v>
      </c>
      <c r="H955">
        <v>21</v>
      </c>
      <c r="I955" s="6">
        <f t="shared" si="4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43"/>
        <v>42358.25</v>
      </c>
      <c r="O955" s="13">
        <f t="shared" si="43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45"/>
        <v>3.6709859154929578</v>
      </c>
      <c r="G956" t="s">
        <v>20</v>
      </c>
      <c r="H956">
        <v>1548</v>
      </c>
      <c r="I956" s="6">
        <f t="shared" si="4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43"/>
        <v>41174.208333333336</v>
      </c>
      <c r="O956" s="13">
        <f t="shared" si="43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45"/>
        <v>11.09</v>
      </c>
      <c r="G957" t="s">
        <v>20</v>
      </c>
      <c r="H957">
        <v>80</v>
      </c>
      <c r="I957" s="6">
        <f t="shared" si="4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43"/>
        <v>41238.25</v>
      </c>
      <c r="O957" s="13">
        <f t="shared" si="43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45"/>
        <v>0.19028784648187633</v>
      </c>
      <c r="G958" t="s">
        <v>14</v>
      </c>
      <c r="H958">
        <v>830</v>
      </c>
      <c r="I958" s="6">
        <f t="shared" si="4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43"/>
        <v>42360.25</v>
      </c>
      <c r="O958" s="13">
        <f t="shared" si="43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45"/>
        <v>1.2687755102040816</v>
      </c>
      <c r="G959" t="s">
        <v>20</v>
      </c>
      <c r="H959">
        <v>131</v>
      </c>
      <c r="I959" s="6">
        <f t="shared" si="4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43"/>
        <v>40955.25</v>
      </c>
      <c r="O959" s="13">
        <f t="shared" si="43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45"/>
        <v>7.3463636363636367</v>
      </c>
      <c r="G960" t="s">
        <v>20</v>
      </c>
      <c r="H960">
        <v>112</v>
      </c>
      <c r="I960" s="6">
        <f t="shared" si="4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43"/>
        <v>40350.208333333336</v>
      </c>
      <c r="O960" s="13">
        <f t="shared" si="43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45"/>
        <v>4.5731034482758622E-2</v>
      </c>
      <c r="G961" t="s">
        <v>14</v>
      </c>
      <c r="H961">
        <v>130</v>
      </c>
      <c r="I961" s="6">
        <f t="shared" si="4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43"/>
        <v>40357.208333333336</v>
      </c>
      <c r="O961" s="13">
        <f t="shared" si="43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45"/>
        <v>0.85054545454545449</v>
      </c>
      <c r="G962" t="s">
        <v>14</v>
      </c>
      <c r="H962">
        <v>55</v>
      </c>
      <c r="I962" s="6">
        <f t="shared" si="4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43"/>
        <v>42408.25</v>
      </c>
      <c r="O962" s="13">
        <f t="shared" si="43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si="45"/>
        <v>1.1929824561403508</v>
      </c>
      <c r="G963" t="s">
        <v>20</v>
      </c>
      <c r="H963">
        <v>155</v>
      </c>
      <c r="I963" s="6">
        <f t="shared" si="44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O1001" si="46">(((L963/60)/60)/24)+DATE(1970,1,1)</f>
        <v>40591.25</v>
      </c>
      <c r="O963" s="13">
        <f t="shared" si="46"/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45"/>
        <v>2.9602777777777778</v>
      </c>
      <c r="G964" t="s">
        <v>20</v>
      </c>
      <c r="H964">
        <v>266</v>
      </c>
      <c r="I964" s="6">
        <f t="shared" ref="I964:I1001" si="47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46"/>
        <v>41592.25</v>
      </c>
      <c r="O964" s="13">
        <f t="shared" si="46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ref="F965:F1001" si="48">(E965/D965)</f>
        <v>0.84694915254237291</v>
      </c>
      <c r="G965" t="s">
        <v>14</v>
      </c>
      <c r="H965">
        <v>114</v>
      </c>
      <c r="I965" s="6">
        <f t="shared" si="47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46"/>
        <v>40607.25</v>
      </c>
      <c r="O965" s="13">
        <f t="shared" si="46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48"/>
        <v>3.5578378378378379</v>
      </c>
      <c r="G966" t="s">
        <v>20</v>
      </c>
      <c r="H966">
        <v>155</v>
      </c>
      <c r="I966" s="6">
        <f t="shared" si="47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46"/>
        <v>42135.208333333328</v>
      </c>
      <c r="O966" s="13">
        <f t="shared" si="46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48"/>
        <v>3.8640909090909092</v>
      </c>
      <c r="G967" t="s">
        <v>20</v>
      </c>
      <c r="H967">
        <v>207</v>
      </c>
      <c r="I967" s="6">
        <f t="shared" si="47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46"/>
        <v>40203.25</v>
      </c>
      <c r="O967" s="13">
        <f t="shared" si="46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48"/>
        <v>7.9223529411764702</v>
      </c>
      <c r="G968" t="s">
        <v>20</v>
      </c>
      <c r="H968">
        <v>245</v>
      </c>
      <c r="I968" s="6">
        <f t="shared" si="47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46"/>
        <v>42901.208333333328</v>
      </c>
      <c r="O968" s="13">
        <f t="shared" si="46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48"/>
        <v>1.3703393665158372</v>
      </c>
      <c r="G969" t="s">
        <v>20</v>
      </c>
      <c r="H969">
        <v>1573</v>
      </c>
      <c r="I969" s="6">
        <f t="shared" si="47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46"/>
        <v>41005.208333333336</v>
      </c>
      <c r="O969" s="13">
        <f t="shared" si="46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48"/>
        <v>3.3820833333333336</v>
      </c>
      <c r="G970" t="s">
        <v>20</v>
      </c>
      <c r="H970">
        <v>114</v>
      </c>
      <c r="I970" s="6">
        <f t="shared" si="47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46"/>
        <v>40544.25</v>
      </c>
      <c r="O970" s="13">
        <f t="shared" si="46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48"/>
        <v>1.0822784810126582</v>
      </c>
      <c r="G971" t="s">
        <v>20</v>
      </c>
      <c r="H971">
        <v>93</v>
      </c>
      <c r="I971" s="6">
        <f t="shared" si="47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46"/>
        <v>43821.25</v>
      </c>
      <c r="O971" s="13">
        <f t="shared" si="46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48"/>
        <v>0.60757639620653314</v>
      </c>
      <c r="G972" t="s">
        <v>14</v>
      </c>
      <c r="H972">
        <v>594</v>
      </c>
      <c r="I972" s="6">
        <f t="shared" si="47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46"/>
        <v>40672.208333333336</v>
      </c>
      <c r="O972" s="13">
        <f t="shared" si="46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48"/>
        <v>0.27725490196078434</v>
      </c>
      <c r="G973" t="s">
        <v>14</v>
      </c>
      <c r="H973">
        <v>24</v>
      </c>
      <c r="I973" s="6">
        <f t="shared" si="47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46"/>
        <v>41555.208333333336</v>
      </c>
      <c r="O973" s="13">
        <f t="shared" si="46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48"/>
        <v>2.283934426229508</v>
      </c>
      <c r="G974" t="s">
        <v>20</v>
      </c>
      <c r="H974">
        <v>1681</v>
      </c>
      <c r="I974" s="6">
        <f t="shared" si="47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46"/>
        <v>41792.208333333336</v>
      </c>
      <c r="O974" s="13">
        <f t="shared" si="46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48"/>
        <v>0.21615194054500414</v>
      </c>
      <c r="G975" t="s">
        <v>14</v>
      </c>
      <c r="H975">
        <v>252</v>
      </c>
      <c r="I975" s="6">
        <f t="shared" si="47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46"/>
        <v>40522.25</v>
      </c>
      <c r="O975" s="13">
        <f t="shared" si="46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48"/>
        <v>3.73875</v>
      </c>
      <c r="G976" t="s">
        <v>20</v>
      </c>
      <c r="H976">
        <v>32</v>
      </c>
      <c r="I976" s="6">
        <f t="shared" si="47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46"/>
        <v>41412.208333333336</v>
      </c>
      <c r="O976" s="13">
        <f t="shared" si="46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48"/>
        <v>1.5492592592592593</v>
      </c>
      <c r="G977" t="s">
        <v>20</v>
      </c>
      <c r="H977">
        <v>135</v>
      </c>
      <c r="I977" s="6">
        <f t="shared" si="47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46"/>
        <v>42337.25</v>
      </c>
      <c r="O977" s="13">
        <f t="shared" si="46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48"/>
        <v>3.2214999999999998</v>
      </c>
      <c r="G978" t="s">
        <v>20</v>
      </c>
      <c r="H978">
        <v>140</v>
      </c>
      <c r="I978" s="6">
        <f t="shared" si="47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46"/>
        <v>40571.25</v>
      </c>
      <c r="O978" s="13">
        <f t="shared" si="46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48"/>
        <v>0.73957142857142855</v>
      </c>
      <c r="G979" t="s">
        <v>14</v>
      </c>
      <c r="H979">
        <v>67</v>
      </c>
      <c r="I979" s="6">
        <f t="shared" si="47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46"/>
        <v>43138.25</v>
      </c>
      <c r="O979" s="13">
        <f t="shared" si="46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48"/>
        <v>8.641</v>
      </c>
      <c r="G980" t="s">
        <v>20</v>
      </c>
      <c r="H980">
        <v>92</v>
      </c>
      <c r="I980" s="6">
        <f t="shared" si="47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46"/>
        <v>42686.25</v>
      </c>
      <c r="O980" s="13">
        <f t="shared" si="46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48"/>
        <v>1.432624584717608</v>
      </c>
      <c r="G981" t="s">
        <v>20</v>
      </c>
      <c r="H981">
        <v>1015</v>
      </c>
      <c r="I981" s="6">
        <f t="shared" si="47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46"/>
        <v>42078.208333333328</v>
      </c>
      <c r="O981" s="13">
        <f t="shared" si="46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48"/>
        <v>0.40281762295081969</v>
      </c>
      <c r="G982" t="s">
        <v>14</v>
      </c>
      <c r="H982">
        <v>742</v>
      </c>
      <c r="I982" s="6">
        <f t="shared" si="47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46"/>
        <v>42307.208333333328</v>
      </c>
      <c r="O982" s="13">
        <f t="shared" si="46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48"/>
        <v>1.7822388059701493</v>
      </c>
      <c r="G983" t="s">
        <v>20</v>
      </c>
      <c r="H983">
        <v>323</v>
      </c>
      <c r="I983" s="6">
        <f t="shared" si="47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46"/>
        <v>43094.25</v>
      </c>
      <c r="O983" s="13">
        <f t="shared" si="46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48"/>
        <v>0.84930555555555554</v>
      </c>
      <c r="G984" t="s">
        <v>14</v>
      </c>
      <c r="H984">
        <v>75</v>
      </c>
      <c r="I984" s="6">
        <f t="shared" si="47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46"/>
        <v>40743.208333333336</v>
      </c>
      <c r="O984" s="13">
        <f t="shared" si="46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48"/>
        <v>1.4593648334624323</v>
      </c>
      <c r="G985" t="s">
        <v>20</v>
      </c>
      <c r="H985">
        <v>2326</v>
      </c>
      <c r="I985" s="6">
        <f t="shared" si="47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46"/>
        <v>43681.208333333328</v>
      </c>
      <c r="O985" s="13">
        <f t="shared" si="46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48"/>
        <v>1.5246153846153847</v>
      </c>
      <c r="G986" t="s">
        <v>20</v>
      </c>
      <c r="H986">
        <v>381</v>
      </c>
      <c r="I986" s="6">
        <f t="shared" si="47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46"/>
        <v>43716.208333333328</v>
      </c>
      <c r="O986" s="13">
        <f t="shared" si="46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48"/>
        <v>0.67129542790152408</v>
      </c>
      <c r="G987" t="s">
        <v>14</v>
      </c>
      <c r="H987">
        <v>4405</v>
      </c>
      <c r="I987" s="6">
        <f t="shared" si="47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46"/>
        <v>41614.25</v>
      </c>
      <c r="O987" s="13">
        <f t="shared" si="46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48"/>
        <v>0.40307692307692305</v>
      </c>
      <c r="G988" t="s">
        <v>14</v>
      </c>
      <c r="H988">
        <v>92</v>
      </c>
      <c r="I988" s="6">
        <f t="shared" si="47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46"/>
        <v>40638.208333333336</v>
      </c>
      <c r="O988" s="13">
        <f t="shared" si="46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48"/>
        <v>2.1679032258064517</v>
      </c>
      <c r="G989" t="s">
        <v>20</v>
      </c>
      <c r="H989">
        <v>480</v>
      </c>
      <c r="I989" s="6">
        <f t="shared" si="47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46"/>
        <v>42852.208333333328</v>
      </c>
      <c r="O989" s="13">
        <f t="shared" si="46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48"/>
        <v>0.52117021276595743</v>
      </c>
      <c r="G990" t="s">
        <v>14</v>
      </c>
      <c r="H990">
        <v>64</v>
      </c>
      <c r="I990" s="6">
        <f t="shared" si="47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46"/>
        <v>42686.25</v>
      </c>
      <c r="O990" s="13">
        <f t="shared" si="46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48"/>
        <v>4.9958333333333336</v>
      </c>
      <c r="G991" t="s">
        <v>20</v>
      </c>
      <c r="H991">
        <v>226</v>
      </c>
      <c r="I991" s="6">
        <f t="shared" si="47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46"/>
        <v>43571.208333333328</v>
      </c>
      <c r="O991" s="13">
        <f t="shared" si="46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48"/>
        <v>0.87679487179487181</v>
      </c>
      <c r="G992" t="s">
        <v>14</v>
      </c>
      <c r="H992">
        <v>64</v>
      </c>
      <c r="I992" s="6">
        <f t="shared" si="47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46"/>
        <v>42432.25</v>
      </c>
      <c r="O992" s="13">
        <f t="shared" si="46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48"/>
        <v>1.131734693877551</v>
      </c>
      <c r="G993" t="s">
        <v>20</v>
      </c>
      <c r="H993">
        <v>241</v>
      </c>
      <c r="I993" s="6">
        <f t="shared" si="47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46"/>
        <v>41907.208333333336</v>
      </c>
      <c r="O993" s="13">
        <f t="shared" si="46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48"/>
        <v>4.2654838709677421</v>
      </c>
      <c r="G994" t="s">
        <v>20</v>
      </c>
      <c r="H994">
        <v>132</v>
      </c>
      <c r="I994" s="6">
        <f t="shared" si="47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46"/>
        <v>43227.208333333328</v>
      </c>
      <c r="O994" s="13">
        <f t="shared" si="46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48"/>
        <v>0.77632653061224488</v>
      </c>
      <c r="G995" t="s">
        <v>74</v>
      </c>
      <c r="H995">
        <v>75</v>
      </c>
      <c r="I995" s="6">
        <f t="shared" si="47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46"/>
        <v>42362.25</v>
      </c>
      <c r="O995" s="13">
        <f t="shared" si="46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48"/>
        <v>0.52496810772501767</v>
      </c>
      <c r="G996" t="s">
        <v>14</v>
      </c>
      <c r="H996">
        <v>842</v>
      </c>
      <c r="I996" s="6">
        <f t="shared" si="47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46"/>
        <v>41929.208333333336</v>
      </c>
      <c r="O996" s="13">
        <f t="shared" si="46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48"/>
        <v>1.5746762589928058</v>
      </c>
      <c r="G997" t="s">
        <v>20</v>
      </c>
      <c r="H997">
        <v>2043</v>
      </c>
      <c r="I997" s="6">
        <f t="shared" si="47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46"/>
        <v>43408.208333333328</v>
      </c>
      <c r="O997" s="13">
        <f t="shared" si="46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48"/>
        <v>0.72939393939393937</v>
      </c>
      <c r="G998" t="s">
        <v>14</v>
      </c>
      <c r="H998">
        <v>112</v>
      </c>
      <c r="I998" s="6">
        <f t="shared" si="47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46"/>
        <v>41276.25</v>
      </c>
      <c r="O998" s="13">
        <f t="shared" si="46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48"/>
        <v>0.60565789473684206</v>
      </c>
      <c r="G999" t="s">
        <v>74</v>
      </c>
      <c r="H999">
        <v>139</v>
      </c>
      <c r="I999" s="6">
        <f t="shared" si="47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46"/>
        <v>41659.25</v>
      </c>
      <c r="O999" s="13">
        <f t="shared" si="46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48"/>
        <v>0.5679129129129129</v>
      </c>
      <c r="G1000" t="s">
        <v>14</v>
      </c>
      <c r="H1000">
        <v>374</v>
      </c>
      <c r="I1000" s="6">
        <f t="shared" si="47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46"/>
        <v>40220.25</v>
      </c>
      <c r="O1000" s="13">
        <f t="shared" si="46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48"/>
        <v>0.56542754275427543</v>
      </c>
      <c r="G1001" t="s">
        <v>74</v>
      </c>
      <c r="H1001">
        <v>1122</v>
      </c>
      <c r="I1001" s="6">
        <f t="shared" si="47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46"/>
        <v>42550.208333333328</v>
      </c>
      <c r="O1001" s="13">
        <f t="shared" si="46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/>
  <conditionalFormatting sqref="G1:G1048576">
    <cfRule type="cellIs" dxfId="19" priority="2" operator="equal">
      <formula>"canceled"</formula>
    </cfRule>
    <cfRule type="cellIs" dxfId="18" priority="3" operator="equal">
      <formula>"live"</formula>
    </cfRule>
    <cfRule type="cellIs" dxfId="17" priority="6" operator="equal">
      <formula>"successful"</formula>
    </cfRule>
    <cfRule type="cellIs" dxfId="16" priority="7" operator="equal">
      <formula>"failed"</formula>
    </cfRule>
  </conditionalFormatting>
  <conditionalFormatting sqref="G2">
    <cfRule type="cellIs" dxfId="15" priority="4" operator="equal">
      <formula>"live"</formula>
    </cfRule>
    <cfRule type="cellIs" dxfId="14" priority="5" operator="equal">
      <formula>"live"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D94B33"/>
        <color theme="9" tint="-0.249977111117893"/>
        <color theme="4" tint="-0.249977111117893"/>
      </colorScale>
    </cfRule>
  </conditionalFormatting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A4" sqref="A4"/>
    </sheetView>
  </sheetViews>
  <sheetFormatPr defaultRowHeight="15.6" x14ac:dyDescent="0.3"/>
  <cols>
    <col min="1" max="1" width="21.19921875" customWidth="1"/>
    <col min="2" max="2" width="15.19921875" customWidth="1"/>
    <col min="3" max="3" width="5.59765625" customWidth="1"/>
    <col min="4" max="4" width="3.796875" customWidth="1"/>
    <col min="5" max="5" width="9.19921875" customWidth="1"/>
    <col min="6" max="6" width="10.8984375" customWidth="1"/>
  </cols>
  <sheetData>
    <row r="3" spans="1:6" x14ac:dyDescent="0.3">
      <c r="A3" s="9" t="s">
        <v>2069</v>
      </c>
      <c r="B3" s="9" t="s">
        <v>2068</v>
      </c>
    </row>
    <row r="4" spans="1:6" x14ac:dyDescent="0.3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10" t="s">
        <v>2039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">
      <c r="A6" s="10" t="s">
        <v>2031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3">
      <c r="A7" s="10" t="s">
        <v>2048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">
      <c r="A8" s="10" t="s">
        <v>2062</v>
      </c>
      <c r="B8" s="11"/>
      <c r="C8" s="11"/>
      <c r="D8" s="11"/>
      <c r="E8" s="11">
        <v>4</v>
      </c>
      <c r="F8" s="11">
        <v>4</v>
      </c>
    </row>
    <row r="9" spans="1:6" x14ac:dyDescent="0.3">
      <c r="A9" s="10" t="s">
        <v>2033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3">
      <c r="A10" s="10" t="s">
        <v>2052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">
      <c r="A11" s="10" t="s">
        <v>2045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">
      <c r="A12" s="10" t="s">
        <v>2035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">
      <c r="A13" s="10" t="s">
        <v>2037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">
      <c r="A14" s="10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9"/>
  <sheetViews>
    <sheetView topLeftCell="A7" workbookViewId="0">
      <selection activeCell="K23" sqref="K23"/>
    </sheetView>
  </sheetViews>
  <sheetFormatPr defaultRowHeight="15.6" x14ac:dyDescent="0.3"/>
  <cols>
    <col min="1" max="1" width="21.19921875" customWidth="1"/>
    <col min="2" max="2" width="15.19921875" customWidth="1"/>
    <col min="3" max="3" width="5.59765625" customWidth="1"/>
    <col min="4" max="4" width="3.796875" customWidth="1"/>
    <col min="5" max="5" width="9.19921875" customWidth="1"/>
    <col min="6" max="6" width="10.8984375" customWidth="1"/>
    <col min="7" max="7" width="6.19921875" customWidth="1"/>
    <col min="8" max="8" width="10.3984375" bestFit="1" customWidth="1"/>
    <col min="9" max="9" width="9.19921875" bestFit="1" customWidth="1"/>
    <col min="10" max="10" width="5.8984375" customWidth="1"/>
    <col min="11" max="11" width="5.69921875" customWidth="1"/>
    <col min="12" max="12" width="12.5" bestFit="1" customWidth="1"/>
    <col min="13" max="13" width="9.5" bestFit="1" customWidth="1"/>
    <col min="14" max="14" width="17.5" bestFit="1" customWidth="1"/>
    <col min="15" max="15" width="6.8984375" customWidth="1"/>
    <col min="16" max="16" width="15.19921875" bestFit="1" customWidth="1"/>
    <col min="17" max="17" width="5.8984375" customWidth="1"/>
    <col min="18" max="18" width="12.69921875" bestFit="1" customWidth="1"/>
    <col min="19" max="19" width="6.09765625" customWidth="1"/>
    <col min="20" max="20" width="9" bestFit="1" customWidth="1"/>
    <col min="21" max="21" width="10.8984375" bestFit="1" customWidth="1"/>
    <col min="22" max="22" width="11.296875" bestFit="1" customWidth="1"/>
    <col min="23" max="23" width="9.5" bestFit="1" customWidth="1"/>
    <col min="24" max="24" width="5.8984375" customWidth="1"/>
    <col min="25" max="25" width="11.09765625" bestFit="1" customWidth="1"/>
    <col min="26" max="26" width="10.8984375" bestFit="1" customWidth="1"/>
  </cols>
  <sheetData>
    <row r="3" spans="1:6" x14ac:dyDescent="0.3">
      <c r="A3" s="9" t="s">
        <v>2069</v>
      </c>
      <c r="B3" s="9" t="s">
        <v>2068</v>
      </c>
    </row>
    <row r="4" spans="1:6" x14ac:dyDescent="0.3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10" t="s">
        <v>2047</v>
      </c>
      <c r="B5" s="11">
        <v>1</v>
      </c>
      <c r="C5" s="11">
        <v>10</v>
      </c>
      <c r="D5" s="11">
        <v>2</v>
      </c>
      <c r="E5" s="11">
        <v>21</v>
      </c>
      <c r="F5" s="11">
        <v>34</v>
      </c>
    </row>
    <row r="6" spans="1:6" x14ac:dyDescent="0.3">
      <c r="A6" s="10" t="s">
        <v>2063</v>
      </c>
      <c r="B6" s="11"/>
      <c r="C6" s="11"/>
      <c r="D6" s="11"/>
      <c r="E6" s="11">
        <v>4</v>
      </c>
      <c r="F6" s="11">
        <v>4</v>
      </c>
    </row>
    <row r="7" spans="1:6" x14ac:dyDescent="0.3">
      <c r="A7" s="10" t="s">
        <v>2040</v>
      </c>
      <c r="B7" s="11">
        <v>4</v>
      </c>
      <c r="C7" s="11">
        <v>21</v>
      </c>
      <c r="D7" s="11">
        <v>1</v>
      </c>
      <c r="E7" s="11">
        <v>34</v>
      </c>
      <c r="F7" s="11">
        <v>60</v>
      </c>
    </row>
    <row r="8" spans="1:6" x14ac:dyDescent="0.3">
      <c r="A8" s="10" t="s">
        <v>2042</v>
      </c>
      <c r="B8" s="11">
        <v>2</v>
      </c>
      <c r="C8" s="11">
        <v>12</v>
      </c>
      <c r="D8" s="11">
        <v>1</v>
      </c>
      <c r="E8" s="11">
        <v>22</v>
      </c>
      <c r="F8" s="11">
        <v>37</v>
      </c>
    </row>
    <row r="9" spans="1:6" x14ac:dyDescent="0.3">
      <c r="A9" s="10" t="s">
        <v>2041</v>
      </c>
      <c r="B9" s="11"/>
      <c r="C9" s="11">
        <v>8</v>
      </c>
      <c r="D9" s="11"/>
      <c r="E9" s="11">
        <v>10</v>
      </c>
      <c r="F9" s="11">
        <v>18</v>
      </c>
    </row>
    <row r="10" spans="1:6" x14ac:dyDescent="0.3">
      <c r="A10" s="10" t="s">
        <v>2051</v>
      </c>
      <c r="B10" s="11">
        <v>1</v>
      </c>
      <c r="C10" s="11">
        <v>7</v>
      </c>
      <c r="D10" s="11"/>
      <c r="E10" s="11">
        <v>9</v>
      </c>
      <c r="F10" s="11">
        <v>17</v>
      </c>
    </row>
    <row r="11" spans="1:6" x14ac:dyDescent="0.3">
      <c r="A11" s="10" t="s">
        <v>2032</v>
      </c>
      <c r="B11" s="11">
        <v>4</v>
      </c>
      <c r="C11" s="11">
        <v>20</v>
      </c>
      <c r="D11" s="11"/>
      <c r="E11" s="11">
        <v>22</v>
      </c>
      <c r="F11" s="11">
        <v>46</v>
      </c>
    </row>
    <row r="12" spans="1:6" x14ac:dyDescent="0.3">
      <c r="A12" s="10" t="s">
        <v>2043</v>
      </c>
      <c r="B12" s="11">
        <v>3</v>
      </c>
      <c r="C12" s="11">
        <v>19</v>
      </c>
      <c r="D12" s="11"/>
      <c r="E12" s="11">
        <v>23</v>
      </c>
      <c r="F12" s="11">
        <v>45</v>
      </c>
    </row>
    <row r="13" spans="1:6" x14ac:dyDescent="0.3">
      <c r="A13" s="10" t="s">
        <v>2056</v>
      </c>
      <c r="B13" s="11">
        <v>1</v>
      </c>
      <c r="C13" s="11">
        <v>6</v>
      </c>
      <c r="D13" s="11"/>
      <c r="E13" s="11">
        <v>10</v>
      </c>
      <c r="F13" s="11">
        <v>17</v>
      </c>
    </row>
    <row r="14" spans="1:6" x14ac:dyDescent="0.3">
      <c r="A14" s="10" t="s">
        <v>2055</v>
      </c>
      <c r="B14" s="11"/>
      <c r="C14" s="11">
        <v>3</v>
      </c>
      <c r="D14" s="11"/>
      <c r="E14" s="11">
        <v>4</v>
      </c>
      <c r="F14" s="11">
        <v>7</v>
      </c>
    </row>
    <row r="15" spans="1:6" x14ac:dyDescent="0.3">
      <c r="A15" s="10" t="s">
        <v>2059</v>
      </c>
      <c r="B15" s="11"/>
      <c r="C15" s="11">
        <v>8</v>
      </c>
      <c r="D15" s="11">
        <v>1</v>
      </c>
      <c r="E15" s="11">
        <v>4</v>
      </c>
      <c r="F15" s="11">
        <v>13</v>
      </c>
    </row>
    <row r="16" spans="1:6" x14ac:dyDescent="0.3">
      <c r="A16" s="10" t="s">
        <v>2046</v>
      </c>
      <c r="B16" s="11">
        <v>1</v>
      </c>
      <c r="C16" s="11">
        <v>6</v>
      </c>
      <c r="D16" s="11">
        <v>1</v>
      </c>
      <c r="E16" s="11">
        <v>13</v>
      </c>
      <c r="F16" s="11">
        <v>21</v>
      </c>
    </row>
    <row r="17" spans="1:6" x14ac:dyDescent="0.3">
      <c r="A17" s="10" t="s">
        <v>2053</v>
      </c>
      <c r="B17" s="11">
        <v>4</v>
      </c>
      <c r="C17" s="11">
        <v>11</v>
      </c>
      <c r="D17" s="11">
        <v>1</v>
      </c>
      <c r="E17" s="11">
        <v>26</v>
      </c>
      <c r="F17" s="11">
        <v>42</v>
      </c>
    </row>
    <row r="18" spans="1:6" x14ac:dyDescent="0.3">
      <c r="A18" s="10" t="s">
        <v>2038</v>
      </c>
      <c r="B18" s="11">
        <v>23</v>
      </c>
      <c r="C18" s="11">
        <v>132</v>
      </c>
      <c r="D18" s="11">
        <v>2</v>
      </c>
      <c r="E18" s="11">
        <v>187</v>
      </c>
      <c r="F18" s="11">
        <v>344</v>
      </c>
    </row>
    <row r="19" spans="1:6" x14ac:dyDescent="0.3">
      <c r="A19" s="10" t="s">
        <v>2054</v>
      </c>
      <c r="B19" s="11"/>
      <c r="C19" s="11">
        <v>4</v>
      </c>
      <c r="D19" s="11"/>
      <c r="E19" s="11">
        <v>4</v>
      </c>
      <c r="F19" s="11">
        <v>8</v>
      </c>
    </row>
    <row r="20" spans="1:6" x14ac:dyDescent="0.3">
      <c r="A20" s="10" t="s">
        <v>2034</v>
      </c>
      <c r="B20" s="11">
        <v>6</v>
      </c>
      <c r="C20" s="11">
        <v>30</v>
      </c>
      <c r="D20" s="11"/>
      <c r="E20" s="11">
        <v>49</v>
      </c>
      <c r="F20" s="11">
        <v>85</v>
      </c>
    </row>
    <row r="21" spans="1:6" x14ac:dyDescent="0.3">
      <c r="A21" s="10" t="s">
        <v>2061</v>
      </c>
      <c r="B21" s="11"/>
      <c r="C21" s="11">
        <v>9</v>
      </c>
      <c r="D21" s="11"/>
      <c r="E21" s="11">
        <v>5</v>
      </c>
      <c r="F21" s="11">
        <v>14</v>
      </c>
    </row>
    <row r="22" spans="1:6" x14ac:dyDescent="0.3">
      <c r="A22" s="10" t="s">
        <v>2050</v>
      </c>
      <c r="B22" s="11">
        <v>1</v>
      </c>
      <c r="C22" s="11">
        <v>5</v>
      </c>
      <c r="D22" s="11">
        <v>1</v>
      </c>
      <c r="E22" s="11">
        <v>9</v>
      </c>
      <c r="F22" s="11">
        <v>16</v>
      </c>
    </row>
    <row r="23" spans="1:6" x14ac:dyDescent="0.3">
      <c r="A23" s="10" t="s">
        <v>2058</v>
      </c>
      <c r="B23" s="11">
        <v>3</v>
      </c>
      <c r="C23" s="11">
        <v>3</v>
      </c>
      <c r="D23" s="11"/>
      <c r="E23" s="11">
        <v>11</v>
      </c>
      <c r="F23" s="11">
        <v>17</v>
      </c>
    </row>
    <row r="24" spans="1:6" x14ac:dyDescent="0.3">
      <c r="A24" s="10" t="s">
        <v>2057</v>
      </c>
      <c r="B24" s="11"/>
      <c r="C24" s="11">
        <v>7</v>
      </c>
      <c r="D24" s="11"/>
      <c r="E24" s="11">
        <v>14</v>
      </c>
      <c r="F24" s="11">
        <v>21</v>
      </c>
    </row>
    <row r="25" spans="1:6" x14ac:dyDescent="0.3">
      <c r="A25" s="10" t="s">
        <v>2049</v>
      </c>
      <c r="B25" s="11">
        <v>1</v>
      </c>
      <c r="C25" s="11">
        <v>15</v>
      </c>
      <c r="D25" s="11">
        <v>2</v>
      </c>
      <c r="E25" s="11">
        <v>17</v>
      </c>
      <c r="F25" s="11">
        <v>35</v>
      </c>
    </row>
    <row r="26" spans="1:6" x14ac:dyDescent="0.3">
      <c r="A26" s="10" t="s">
        <v>2044</v>
      </c>
      <c r="B26" s="11"/>
      <c r="C26" s="11">
        <v>16</v>
      </c>
      <c r="D26" s="11">
        <v>1</v>
      </c>
      <c r="E26" s="11">
        <v>28</v>
      </c>
      <c r="F26" s="11">
        <v>45</v>
      </c>
    </row>
    <row r="27" spans="1:6" x14ac:dyDescent="0.3">
      <c r="A27" s="10" t="s">
        <v>2036</v>
      </c>
      <c r="B27" s="11">
        <v>2</v>
      </c>
      <c r="C27" s="11">
        <v>12</v>
      </c>
      <c r="D27" s="11">
        <v>1</v>
      </c>
      <c r="E27" s="11">
        <v>36</v>
      </c>
      <c r="F27" s="11">
        <v>51</v>
      </c>
    </row>
    <row r="28" spans="1:6" x14ac:dyDescent="0.3">
      <c r="A28" s="10" t="s">
        <v>2060</v>
      </c>
      <c r="B28" s="11"/>
      <c r="C28" s="11"/>
      <c r="D28" s="11"/>
      <c r="E28" s="11">
        <v>3</v>
      </c>
      <c r="F28" s="11">
        <v>3</v>
      </c>
    </row>
    <row r="29" spans="1:6" x14ac:dyDescent="0.3">
      <c r="A29" s="10" t="s">
        <v>2067</v>
      </c>
      <c r="B29" s="11">
        <v>57</v>
      </c>
      <c r="C29" s="11">
        <v>364</v>
      </c>
      <c r="D29" s="11">
        <v>14</v>
      </c>
      <c r="E29" s="11">
        <v>565</v>
      </c>
      <c r="F29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6" sqref="D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9" t="s">
        <v>2085</v>
      </c>
      <c r="B1" t="s" vm="1">
        <v>2086</v>
      </c>
    </row>
    <row r="2" spans="1:5" x14ac:dyDescent="0.3">
      <c r="A2" s="9" t="s">
        <v>2087</v>
      </c>
      <c r="B2" t="s" vm="2">
        <v>2086</v>
      </c>
    </row>
    <row r="4" spans="1:5" x14ac:dyDescent="0.3">
      <c r="A4" s="9" t="s">
        <v>2084</v>
      </c>
      <c r="B4" s="9" t="s">
        <v>2068</v>
      </c>
    </row>
    <row r="5" spans="1:5" x14ac:dyDescent="0.3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10" t="s">
        <v>2072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3">
      <c r="A7" s="10" t="s">
        <v>2073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3">
      <c r="A8" s="10" t="s">
        <v>2074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3">
      <c r="A9" s="10" t="s">
        <v>2075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3">
      <c r="A10" s="10" t="s">
        <v>2076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3">
      <c r="A11" s="10" t="s">
        <v>2077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3">
      <c r="A12" s="10" t="s">
        <v>2078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3">
      <c r="A13" s="10" t="s">
        <v>2079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3">
      <c r="A14" s="10" t="s">
        <v>2080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3">
      <c r="A15" s="10" t="s">
        <v>2081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3">
      <c r="A16" s="10" t="s">
        <v>2082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">
      <c r="A17" s="10" t="s">
        <v>2083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">
      <c r="A18" s="10" t="s">
        <v>2067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30" sqref="C30"/>
    </sheetView>
  </sheetViews>
  <sheetFormatPr defaultRowHeight="15.6" x14ac:dyDescent="0.3"/>
  <cols>
    <col min="1" max="1" width="30.09765625" customWidth="1"/>
    <col min="2" max="2" width="18.09765625" customWidth="1"/>
    <col min="3" max="4" width="17.3984375" customWidth="1"/>
    <col min="5" max="5" width="17.09765625" customWidth="1"/>
    <col min="6" max="6" width="19.59765625" customWidth="1"/>
    <col min="7" max="7" width="16.296875" customWidth="1"/>
    <col min="8" max="8" width="18.5" customWidth="1"/>
  </cols>
  <sheetData>
    <row r="1" spans="1:8" x14ac:dyDescent="0.3">
      <c r="A1" t="s">
        <v>2088</v>
      </c>
      <c r="B1" t="s">
        <v>2089</v>
      </c>
      <c r="C1" t="s">
        <v>2090</v>
      </c>
      <c r="D1" t="s">
        <v>2107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3">
      <c r="A2" s="14" t="s">
        <v>2095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">
      <c r="A3" s="14" t="s">
        <v>2096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">
      <c r="A4" s="14" t="s">
        <v>2097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">
      <c r="A5" s="14" t="s">
        <v>2098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">
      <c r="A6" s="14" t="s">
        <v>2099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COUNTIFS(Crowdfunding!E:E,"&gt;=15000",Crowdfunding!E:E,"&lt;=19999",Crowdfunding!H:H,"Canceled")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">
      <c r="A7" s="14" t="s">
        <v>2100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COUNTIFS(Crowdfunding!E:E,"&gt;=20000",Crowdfunding!E:E,"&lt;=24999",Crowdfunding!H:H,"Canceled")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">
      <c r="A8" s="14" t="s">
        <v>2101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COUNTIFS(Crowdfunding!E:E,"&gt;=25000",Crowdfunding!E:E,"&lt;=29999",Crowdfunding!H:H,"Failed")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">
      <c r="A9" s="14" t="s">
        <v>2102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COUNTIFS(Crowdfunding!E:E,"&gt;=35000",Crowdfunding!E:E,"&lt;=39999",Crowdfunding!H:H,"Canceled")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">
      <c r="A10" s="14" t="s">
        <v>2103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COUNTIFS(Crowdfunding!D:D,"&gt;=35000",Crowdfunding!D:D,"&lt;=44999",Crowdfunding!G:G,"Canceled")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">
      <c r="A11" s="14" t="s">
        <v>2104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">
      <c r="A12" s="14" t="s">
        <v>2105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COUNTIFS(Crowdfunding!E:E,"&gt;=45000",Crowdfunding!E:E,"&lt;=49999",Crowdfunding!H:H,"Canceled")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">
      <c r="A13" s="14" t="s">
        <v>2106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9"/>
  <sheetViews>
    <sheetView tabSelected="1" workbookViewId="0">
      <selection activeCell="D20" sqref="D20"/>
    </sheetView>
  </sheetViews>
  <sheetFormatPr defaultRowHeight="15.6" x14ac:dyDescent="0.3"/>
  <cols>
    <col min="1" max="1" width="13.69921875" customWidth="1"/>
    <col min="2" max="2" width="26.8984375" customWidth="1"/>
    <col min="3" max="3" width="11.796875" customWidth="1"/>
    <col min="4" max="4" width="27.5" customWidth="1"/>
  </cols>
  <sheetData>
    <row r="1" spans="1:4" x14ac:dyDescent="0.3">
      <c r="A1" s="1" t="s">
        <v>4</v>
      </c>
      <c r="B1" s="1" t="s">
        <v>5</v>
      </c>
      <c r="C1" s="1" t="s">
        <v>4</v>
      </c>
      <c r="D1" s="1" t="s">
        <v>5</v>
      </c>
    </row>
    <row r="2" spans="1:4" x14ac:dyDescent="0.3">
      <c r="A2" t="s">
        <v>20</v>
      </c>
      <c r="B2">
        <v>158</v>
      </c>
      <c r="C2" t="s">
        <v>14</v>
      </c>
      <c r="D2">
        <v>0</v>
      </c>
    </row>
    <row r="3" spans="1:4" x14ac:dyDescent="0.3">
      <c r="A3" t="s">
        <v>20</v>
      </c>
      <c r="B3">
        <v>1425</v>
      </c>
      <c r="C3" t="s">
        <v>14</v>
      </c>
      <c r="D3">
        <v>24</v>
      </c>
    </row>
    <row r="4" spans="1:4" x14ac:dyDescent="0.3">
      <c r="A4" t="s">
        <v>20</v>
      </c>
      <c r="B4">
        <v>174</v>
      </c>
      <c r="C4" t="s">
        <v>14</v>
      </c>
      <c r="D4">
        <v>53</v>
      </c>
    </row>
    <row r="5" spans="1:4" x14ac:dyDescent="0.3">
      <c r="A5" t="s">
        <v>20</v>
      </c>
      <c r="B5">
        <v>227</v>
      </c>
      <c r="C5" t="s">
        <v>14</v>
      </c>
      <c r="D5">
        <v>18</v>
      </c>
    </row>
    <row r="6" spans="1:4" x14ac:dyDescent="0.3">
      <c r="A6" t="s">
        <v>20</v>
      </c>
      <c r="B6">
        <v>220</v>
      </c>
      <c r="C6" t="s">
        <v>14</v>
      </c>
      <c r="D6">
        <v>44</v>
      </c>
    </row>
    <row r="7" spans="1:4" x14ac:dyDescent="0.3">
      <c r="A7" t="s">
        <v>20</v>
      </c>
      <c r="B7">
        <v>98</v>
      </c>
      <c r="C7" t="s">
        <v>14</v>
      </c>
      <c r="D7">
        <v>27</v>
      </c>
    </row>
    <row r="8" spans="1:4" x14ac:dyDescent="0.3">
      <c r="A8" t="s">
        <v>20</v>
      </c>
      <c r="B8">
        <v>100</v>
      </c>
      <c r="C8" t="s">
        <v>14</v>
      </c>
      <c r="D8">
        <v>55</v>
      </c>
    </row>
    <row r="9" spans="1:4" x14ac:dyDescent="0.3">
      <c r="A9" t="s">
        <v>20</v>
      </c>
      <c r="B9">
        <v>1249</v>
      </c>
      <c r="C9" t="s">
        <v>14</v>
      </c>
      <c r="D9">
        <v>200</v>
      </c>
    </row>
    <row r="10" spans="1:4" ht="15.6" hidden="1" customHeight="1" x14ac:dyDescent="0.3">
      <c r="A10" t="s">
        <v>47</v>
      </c>
      <c r="B10">
        <v>708</v>
      </c>
      <c r="C10" t="s">
        <v>14</v>
      </c>
      <c r="D10">
        <v>452</v>
      </c>
    </row>
    <row r="11" spans="1:4" x14ac:dyDescent="0.3">
      <c r="A11" t="s">
        <v>20</v>
      </c>
      <c r="B11">
        <v>1396</v>
      </c>
      <c r="C11" t="s">
        <v>14</v>
      </c>
      <c r="D11">
        <v>452</v>
      </c>
    </row>
    <row r="14" spans="1:4" x14ac:dyDescent="0.3">
      <c r="A14" t="s">
        <v>2108</v>
      </c>
      <c r="B14">
        <f>AVERAGE(B2:B11)</f>
        <v>575.5</v>
      </c>
      <c r="D14">
        <f>AVERAGE(D2:D11)</f>
        <v>132.5</v>
      </c>
    </row>
    <row r="15" spans="1:4" x14ac:dyDescent="0.3">
      <c r="A15" t="s">
        <v>2109</v>
      </c>
      <c r="B15">
        <f>MEDIAN(B2:B11)</f>
        <v>223.5</v>
      </c>
      <c r="D15">
        <f>MEDIAN(D2:D11)</f>
        <v>48.5</v>
      </c>
    </row>
    <row r="16" spans="1:4" x14ac:dyDescent="0.3">
      <c r="A16" t="s">
        <v>2110</v>
      </c>
      <c r="B16">
        <f>MIN(B2:B11)</f>
        <v>98</v>
      </c>
      <c r="D16">
        <f>MIN(D2:D11)</f>
        <v>0</v>
      </c>
    </row>
    <row r="17" spans="1:4" ht="15.6" customHeight="1" x14ac:dyDescent="0.3">
      <c r="A17" t="s">
        <v>2112</v>
      </c>
      <c r="B17">
        <f>MAX(B2:B11)</f>
        <v>1425</v>
      </c>
      <c r="D17">
        <f>MAX(D2:D11)</f>
        <v>452</v>
      </c>
    </row>
    <row r="18" spans="1:4" x14ac:dyDescent="0.3">
      <c r="A18" t="s">
        <v>2111</v>
      </c>
      <c r="B18">
        <f>_xlfn.VAR.P(B2:B11)</f>
        <v>290347.65000000002</v>
      </c>
      <c r="D18">
        <f>_xlfn.VAR.P(D2:D11)</f>
        <v>28244.45</v>
      </c>
    </row>
    <row r="19" spans="1:4" x14ac:dyDescent="0.3">
      <c r="A19" t="s">
        <v>2113</v>
      </c>
      <c r="B19">
        <f>_xlfn.STDEV.P(B1:B11)</f>
        <v>538.83916895489324</v>
      </c>
      <c r="D19">
        <f>_xlfn.STDEV.P(D2:D11)</f>
        <v>168.06085207447927</v>
      </c>
    </row>
  </sheetData>
  <autoFilter ref="A1:D11">
    <filterColumn colId="0">
      <filters>
        <filter val="successful"/>
      </filters>
    </filterColumn>
  </autoFilter>
  <conditionalFormatting sqref="A1:A18 C12:C13 B14:B15">
    <cfRule type="cellIs" dxfId="13" priority="17" operator="equal">
      <formula>"canceled"</formula>
    </cfRule>
    <cfRule type="cellIs" dxfId="12" priority="18" operator="equal">
      <formula>"live"</formula>
    </cfRule>
    <cfRule type="cellIs" dxfId="11" priority="21" operator="equal">
      <formula>"successful"</formula>
    </cfRule>
    <cfRule type="cellIs" dxfId="10" priority="22" operator="equal">
      <formula>"failed"</formula>
    </cfRule>
  </conditionalFormatting>
  <conditionalFormatting sqref="A2">
    <cfRule type="cellIs" dxfId="9" priority="19" operator="equal">
      <formula>"live"</formula>
    </cfRule>
    <cfRule type="cellIs" dxfId="8" priority="20" operator="equal">
      <formula>"live"</formula>
    </cfRule>
  </conditionalFormatting>
  <conditionalFormatting sqref="C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9" operator="equal">
      <formula>"successful"</formula>
    </cfRule>
    <cfRule type="cellIs" dxfId="4" priority="10" operator="equal">
      <formula>"failed"</formula>
    </cfRule>
  </conditionalFormatting>
  <conditionalFormatting sqref="C2:C11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l J f V U J U x r y n A A A A + A A A A B I A H A B D b 2 5 m a W c v U G F j a 2 F n Z S 5 4 b W w g o h g A K K A U A A A A A A A A A A A A A A A A A A A A A A A A A A A A h Y 9 N D o I w G A W v Q r q n h V J / Q j 5 K D F t J T E y M 2 w Y q N E I x t F j u 5 s I j e Q V J F H X n 8 k 1 m M e 9 x u 0 M 6 t o 1 3 l b 1 R n U 5 Q i A P k S V 1 0 p d J V g g Z 7 8 t c o 5 b A T x V l U 0 p t k b e L R l A m q r b 3 E h D j n s I t w 1 1 e E B k F I j v l 2 X 9 S y F e g j q / + y r 7 S x Q h c S c T i 8 Y j j F j G G 2 X C 0 w Z R G Q G U O u 9 F e h U z E O g P x A y I b G D r 3 k U v v Z B s g 8 g b x f 8 C d Q S w M E F A A C A A g A s l J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J S X 1 U o i k e 4 D g A A A B E A A A A T A B w A R m 9 y b X V s Y X M v U 2 V j d G l v b j E u b S C i G A A o o B Q A A A A A A A A A A A A A A A A A A A A A A A A A A A A r T k 0 u y c z P U w i G 0 I b W A F B L A Q I t A B Q A A g A I A L J S X 1 V C V M a 8 p w A A A P g A A A A S A A A A A A A A A A A A A A A A A A A A A A B D b 2 5 m a W c v U G F j a 2 F n Z S 5 4 b W x Q S w E C L Q A U A A I A C A C y U l 9 V D 8 r p q 6 Q A A A D p A A A A E w A A A A A A A A A A A A A A A A D z A A A A W 0 N v b n R l b n R f V H l w Z X N d L n h t b F B L A Q I t A B Q A A g A I A L J S X 1 U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G m e V U u i g R 5 q A 4 T b 6 d 1 l X A A A A A A I A A A A A A B B m A A A A A Q A A I A A A A G Z 5 F f g F I a f f b x m A O y b Q X / X t T H b q L G Q 5 5 H a K 7 J h r a + p i A A A A A A 6 A A A A A A g A A I A A A A N 8 w C G v F / g q u I b C w C s G O P r T k U 3 8 A 2 J k / X I W g a b g y f d I c U A A A A H 1 h y Z g B R A 9 V 3 x P u E R 8 k 3 r 1 S z p X D S 1 F f l g L U y w x S 9 n H Z t p J q 8 e t l L r R T I F R K x n J P r j R M r w c B O P i 2 J k t 6 n 8 1 I M 3 9 I E 2 f z L t y F p p M O V o r R m N J K Q A A A A H j p k 5 J A w k 9 o e w g N I R 0 r I l P D S U o z Q 3 O 6 g j h j v l S 3 J 0 Q L Q 4 9 L s a i N 3 f H T u 8 G 1 2 4 y 6 W 8 P j 4 b T s v 4 C u 8 1 8 p p S u P 5 X Y = < / D a t a M a s h u p > 
</file>

<file path=customXml/itemProps1.xml><?xml version="1.0" encoding="utf-8"?>
<ds:datastoreItem xmlns:ds="http://schemas.openxmlformats.org/officeDocument/2006/customXml" ds:itemID="{3F33BC92-27E1-4627-8CB4-979CE02347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PIvot-Category</vt:lpstr>
      <vt:lpstr>Pivot-sub</vt:lpstr>
      <vt:lpstr>Pivot 3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14379</cp:lastModifiedBy>
  <dcterms:created xsi:type="dcterms:W3CDTF">2021-09-29T18:52:28Z</dcterms:created>
  <dcterms:modified xsi:type="dcterms:W3CDTF">2022-11-01T03:43:28Z</dcterms:modified>
</cp:coreProperties>
</file>