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drawings/drawing8.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9.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10.xml" ContentType="application/vnd.openxmlformats-officedocument.drawing+xml"/>
  <Override PartName="/xl/drawings/drawing11.xml" ContentType="application/vnd.openxmlformats-officedocument.drawing+xml"/>
  <Override PartName="/xl/charts/chart13.xml" ContentType="application/vnd.openxmlformats-officedocument.drawingml.chart+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firstSheet="8" activeTab="14"/>
  </bookViews>
  <sheets>
    <sheet name="BD elaine " sheetId="14" r:id="rId1"/>
    <sheet name="Greter 21 de febrero" sheetId="15" r:id="rId2"/>
    <sheet name="sexo,edad y piel" sheetId="1" r:id="rId3"/>
    <sheet name="APP" sheetId="2" r:id="rId4"/>
    <sheet name="Diagnostico" sheetId="6" r:id="rId5"/>
    <sheet name="Agravantes" sheetId="5" r:id="rId6"/>
    <sheet name="Germenes" sheetId="7" r:id="rId7"/>
    <sheet name="Ventilacion" sheetId="3" r:id="rId8"/>
    <sheet name="Indice y apache" sheetId="4" r:id="rId9"/>
    <sheet name="Metabolismo" sheetId="8" r:id="rId10"/>
    <sheet name="cirugia" sheetId="9" r:id="rId11"/>
    <sheet name="edad " sheetId="10" r:id="rId12"/>
    <sheet name="Sexo y piel" sheetId="11" r:id="rId13"/>
    <sheet name="arbol pronostico1" sheetId="13" r:id="rId14"/>
    <sheet name="arbol pronostico2" sheetId="16" r:id="rId15"/>
    <sheet name="Sheet2" sheetId="17" r:id="rId16"/>
  </sheets>
  <definedNames>
    <definedName name="_xlnm._FilterDatabase" localSheetId="0" hidden="1">'BD elaine '!$A$1:$CF$97</definedName>
    <definedName name="_xlnm._FilterDatabase" localSheetId="4" hidden="1">Diagnostico!$C$4:$C$14</definedName>
    <definedName name="_xlnm._FilterDatabase" localSheetId="1" hidden="1">'Greter 21 de febrero'!$A$1:$Q$98</definedName>
  </definedNames>
  <calcPr calcId="145621"/>
</workbook>
</file>

<file path=xl/calcChain.xml><?xml version="1.0" encoding="utf-8"?>
<calcChain xmlns="http://schemas.openxmlformats.org/spreadsheetml/2006/main">
  <c r="H65" i="7" l="1"/>
  <c r="E65" i="7" s="1"/>
  <c r="G65" i="7"/>
  <c r="H64" i="7"/>
  <c r="E64" i="7"/>
  <c r="G64" i="7"/>
  <c r="I64" i="7"/>
  <c r="H63" i="7"/>
  <c r="I63" i="7" s="1"/>
  <c r="H66" i="7"/>
  <c r="I66" i="7" s="1"/>
  <c r="G63" i="7"/>
  <c r="E66" i="7"/>
  <c r="H62" i="7"/>
  <c r="E62" i="7" s="1"/>
  <c r="H61" i="7"/>
  <c r="I61" i="7" s="1"/>
  <c r="H60" i="7"/>
  <c r="E60" i="7" s="1"/>
  <c r="H59" i="7"/>
  <c r="I59" i="7" s="1"/>
  <c r="J45" i="8"/>
  <c r="J46" i="8"/>
  <c r="J47" i="8"/>
  <c r="J48" i="8"/>
  <c r="J49" i="8"/>
  <c r="J50" i="8"/>
  <c r="G72" i="6"/>
  <c r="F72" i="6" s="1"/>
  <c r="E72" i="6"/>
  <c r="C72" i="6"/>
  <c r="I65" i="7" l="1"/>
  <c r="G66" i="7"/>
  <c r="E63" i="7"/>
  <c r="E61" i="7"/>
  <c r="E59" i="7"/>
  <c r="G60" i="7"/>
  <c r="G62" i="7"/>
  <c r="I62" i="7"/>
  <c r="I60" i="7"/>
  <c r="G59" i="7"/>
  <c r="G61" i="7"/>
  <c r="D72" i="6"/>
  <c r="AL3" i="14" l="1"/>
  <c r="AL4" i="14"/>
  <c r="AL5" i="14"/>
  <c r="AL6" i="14"/>
  <c r="AL7" i="14"/>
  <c r="AL8" i="14"/>
  <c r="AL9" i="14"/>
  <c r="AL10" i="14"/>
  <c r="AL11" i="14"/>
  <c r="AL12" i="14"/>
  <c r="AL13" i="14"/>
  <c r="AL14" i="14"/>
  <c r="AL15" i="14"/>
  <c r="AL16" i="14"/>
  <c r="AL17" i="14"/>
  <c r="AL18" i="14"/>
  <c r="AL19" i="14"/>
  <c r="AL20" i="14"/>
  <c r="AL21" i="14"/>
  <c r="AL22" i="14"/>
  <c r="AL23" i="14"/>
  <c r="AL24" i="14"/>
  <c r="AL25" i="14"/>
  <c r="AL26" i="14"/>
  <c r="AL27" i="14"/>
  <c r="AL28" i="14"/>
  <c r="AL29" i="14"/>
  <c r="AL30" i="14"/>
  <c r="AL31" i="14"/>
  <c r="AL32" i="14"/>
  <c r="AL33" i="14"/>
  <c r="AL34" i="14"/>
  <c r="AL35" i="14"/>
  <c r="AL36" i="14"/>
  <c r="AL37" i="14"/>
  <c r="AL38" i="14"/>
  <c r="AL39" i="14"/>
  <c r="AL40" i="14"/>
  <c r="AL41" i="14"/>
  <c r="AL42" i="14"/>
  <c r="AL43" i="14"/>
  <c r="AL44" i="14"/>
  <c r="AL45" i="14"/>
  <c r="AL46" i="14"/>
  <c r="AL47" i="14"/>
  <c r="AL48" i="14"/>
  <c r="AL49" i="14"/>
  <c r="AL50" i="14"/>
  <c r="AL51" i="14"/>
  <c r="AL52" i="14"/>
  <c r="AL53" i="14"/>
  <c r="AL54" i="14"/>
  <c r="AL55" i="14"/>
  <c r="AL56" i="14"/>
  <c r="AL57" i="14"/>
  <c r="AL58" i="14"/>
  <c r="AL59" i="14"/>
  <c r="AL60" i="14"/>
  <c r="AL61" i="14"/>
  <c r="AL62" i="14"/>
  <c r="AL63" i="14"/>
  <c r="AL64" i="14"/>
  <c r="AL65" i="14"/>
  <c r="AL66" i="14"/>
  <c r="AL67" i="14"/>
  <c r="AL68" i="14"/>
  <c r="AL69" i="14"/>
  <c r="AL70" i="14"/>
  <c r="AL71" i="14"/>
  <c r="AL72" i="14"/>
  <c r="AL73" i="14"/>
  <c r="AL74" i="14"/>
  <c r="AL75" i="14"/>
  <c r="AL76" i="14"/>
  <c r="AL77" i="14"/>
  <c r="AL78" i="14"/>
  <c r="AL79" i="14"/>
  <c r="AL80" i="14"/>
  <c r="AL81" i="14"/>
  <c r="AL82" i="14"/>
  <c r="AL83" i="14"/>
  <c r="AL84" i="14"/>
  <c r="AL85" i="14"/>
  <c r="AL86" i="14"/>
  <c r="AL87" i="14"/>
  <c r="AL88" i="14"/>
  <c r="AL89" i="14"/>
  <c r="AL90" i="14"/>
  <c r="AL91" i="14"/>
  <c r="AL92" i="14"/>
  <c r="AL93" i="14"/>
  <c r="AL94" i="14"/>
  <c r="AL95" i="14"/>
  <c r="AL96" i="14"/>
  <c r="AL2" i="14"/>
  <c r="AG97" i="14"/>
  <c r="AH97" i="14"/>
  <c r="AI97" i="14"/>
  <c r="AJ97" i="14"/>
  <c r="AK97" i="14"/>
  <c r="AL97" i="14"/>
  <c r="AA97" i="14"/>
  <c r="AB97" i="14"/>
  <c r="AC97" i="14"/>
  <c r="AD97" i="14"/>
  <c r="Z97" i="14"/>
  <c r="AE97" i="14"/>
  <c r="AF97" i="14"/>
  <c r="Y97" i="14"/>
  <c r="O97" i="15"/>
  <c r="N97" i="15"/>
  <c r="M97" i="15"/>
  <c r="L97" i="15"/>
  <c r="K97" i="15"/>
  <c r="J97" i="15"/>
  <c r="I97" i="15"/>
  <c r="H97" i="15"/>
  <c r="G97" i="15"/>
  <c r="F97" i="15"/>
  <c r="E97" i="15"/>
  <c r="D97" i="15"/>
  <c r="P96" i="15"/>
  <c r="P95" i="15"/>
  <c r="P94" i="15"/>
  <c r="P93" i="15"/>
  <c r="P92" i="15"/>
  <c r="P91" i="15"/>
  <c r="P90" i="15"/>
  <c r="P89" i="15"/>
  <c r="P88" i="15"/>
  <c r="P87" i="15"/>
  <c r="P86" i="15"/>
  <c r="P85" i="15"/>
  <c r="P84" i="15"/>
  <c r="P83" i="15"/>
  <c r="P82" i="15"/>
  <c r="P81" i="15"/>
  <c r="P80" i="15"/>
  <c r="P79" i="15"/>
  <c r="P78" i="15"/>
  <c r="P77" i="15"/>
  <c r="P76" i="15"/>
  <c r="P75" i="15"/>
  <c r="P74" i="15"/>
  <c r="P73" i="15"/>
  <c r="P72" i="15"/>
  <c r="P71" i="15"/>
  <c r="P70" i="15"/>
  <c r="P69" i="15"/>
  <c r="P68" i="15"/>
  <c r="P67" i="15"/>
  <c r="P66" i="15"/>
  <c r="P65" i="15"/>
  <c r="P64" i="15"/>
  <c r="P63" i="15"/>
  <c r="P62" i="15"/>
  <c r="P61" i="15"/>
  <c r="P60" i="15"/>
  <c r="P59" i="15"/>
  <c r="P58" i="15"/>
  <c r="P57" i="15"/>
  <c r="P56" i="15"/>
  <c r="P55" i="15"/>
  <c r="P54" i="15"/>
  <c r="P53" i="15"/>
  <c r="P52" i="15"/>
  <c r="P51" i="15"/>
  <c r="P50" i="15"/>
  <c r="P49" i="15"/>
  <c r="P48" i="15"/>
  <c r="P47" i="15"/>
  <c r="P46" i="15"/>
  <c r="P45" i="15"/>
  <c r="P44" i="15"/>
  <c r="P43" i="15"/>
  <c r="P42" i="15"/>
  <c r="P41" i="15"/>
  <c r="P40" i="15"/>
  <c r="P39" i="15"/>
  <c r="P38" i="15"/>
  <c r="P37" i="15"/>
  <c r="P36" i="15"/>
  <c r="P35" i="15"/>
  <c r="P34" i="15"/>
  <c r="P33" i="15"/>
  <c r="P32" i="15"/>
  <c r="P31" i="15"/>
  <c r="P30" i="15"/>
  <c r="P29" i="15"/>
  <c r="P28" i="15"/>
  <c r="P27" i="15"/>
  <c r="P26" i="15"/>
  <c r="P25" i="15"/>
  <c r="P24" i="15"/>
  <c r="P23" i="15"/>
  <c r="P22" i="15"/>
  <c r="P21" i="15"/>
  <c r="P20" i="15"/>
  <c r="P19" i="15"/>
  <c r="P18" i="15"/>
  <c r="P17" i="15"/>
  <c r="P16" i="15"/>
  <c r="P15" i="15"/>
  <c r="P14" i="15"/>
  <c r="P13" i="15"/>
  <c r="P12" i="15"/>
  <c r="P11" i="15"/>
  <c r="P10" i="15"/>
  <c r="P9" i="15"/>
  <c r="P8" i="15"/>
  <c r="P7" i="15"/>
  <c r="P6" i="15"/>
  <c r="P5" i="15"/>
  <c r="P4" i="15"/>
  <c r="P3" i="15"/>
  <c r="P2" i="15"/>
  <c r="P97" i="15" l="1"/>
  <c r="K79" i="9" l="1"/>
  <c r="J79" i="9"/>
  <c r="I79" i="9"/>
  <c r="G79" i="9"/>
  <c r="K78" i="9"/>
  <c r="J78" i="9"/>
  <c r="I78" i="9"/>
  <c r="G78" i="9"/>
  <c r="J77" i="9"/>
  <c r="K77" i="9" s="1"/>
  <c r="G77" i="9"/>
  <c r="J76" i="9"/>
  <c r="K76" i="9" s="1"/>
  <c r="G76" i="9"/>
  <c r="J75" i="9"/>
  <c r="K75" i="9" s="1"/>
  <c r="J74" i="9"/>
  <c r="K74" i="9" s="1"/>
  <c r="J73" i="9"/>
  <c r="K73" i="9" s="1"/>
  <c r="H58" i="7"/>
  <c r="H57" i="7"/>
  <c r="H56" i="7"/>
  <c r="H55" i="7"/>
  <c r="H54" i="7"/>
  <c r="H53" i="7"/>
  <c r="H52" i="7"/>
  <c r="H51" i="7"/>
  <c r="I51" i="7" s="1"/>
  <c r="R21" i="5"/>
  <c r="R22" i="5"/>
  <c r="R23" i="5"/>
  <c r="R24" i="5"/>
  <c r="R25" i="5"/>
  <c r="R20" i="5"/>
  <c r="T21" i="5"/>
  <c r="T22" i="5"/>
  <c r="T23" i="5"/>
  <c r="T24" i="5"/>
  <c r="T25" i="5"/>
  <c r="T20" i="5"/>
  <c r="U22" i="5"/>
  <c r="V22" i="5" s="1"/>
  <c r="U25" i="5"/>
  <c r="V25" i="5" s="1"/>
  <c r="U24" i="5"/>
  <c r="V24" i="5" s="1"/>
  <c r="U21" i="5"/>
  <c r="V21" i="5" s="1"/>
  <c r="U23" i="5"/>
  <c r="V23" i="5" s="1"/>
  <c r="U20" i="5"/>
  <c r="V20" i="5" s="1"/>
  <c r="G71" i="6"/>
  <c r="H71" i="6" s="1"/>
  <c r="G70" i="6"/>
  <c r="H70" i="6" s="1"/>
  <c r="G69" i="6"/>
  <c r="H69" i="6" s="1"/>
  <c r="G68" i="6"/>
  <c r="H68" i="6" s="1"/>
  <c r="G67" i="6"/>
  <c r="H67" i="6" s="1"/>
  <c r="G66" i="6"/>
  <c r="H66" i="6" s="1"/>
  <c r="G65" i="6"/>
  <c r="F65" i="6" s="1"/>
  <c r="G64" i="6"/>
  <c r="D64" i="6" s="1"/>
  <c r="G63" i="6"/>
  <c r="H63" i="6" s="1"/>
  <c r="G62" i="6"/>
  <c r="H62" i="6" s="1"/>
  <c r="G61" i="6"/>
  <c r="H61" i="6" s="1"/>
  <c r="G60" i="6"/>
  <c r="I53" i="7" l="1"/>
  <c r="G53" i="7"/>
  <c r="E53" i="7"/>
  <c r="I55" i="7"/>
  <c r="G55" i="7"/>
  <c r="E55" i="7"/>
  <c r="I57" i="7"/>
  <c r="G57" i="7"/>
  <c r="E57" i="7"/>
  <c r="E52" i="7"/>
  <c r="I52" i="7"/>
  <c r="G52" i="7"/>
  <c r="E54" i="7"/>
  <c r="I54" i="7"/>
  <c r="G54" i="7"/>
  <c r="E56" i="7"/>
  <c r="I56" i="7"/>
  <c r="G56" i="7"/>
  <c r="E58" i="7"/>
  <c r="I58" i="7"/>
  <c r="G58" i="7"/>
  <c r="D71" i="6"/>
  <c r="D67" i="6"/>
  <c r="D61" i="6"/>
  <c r="H60" i="6"/>
  <c r="H72" i="6"/>
  <c r="D69" i="6"/>
  <c r="D63" i="6"/>
  <c r="D60" i="6"/>
  <c r="D65" i="6"/>
  <c r="F70" i="6"/>
  <c r="F68" i="6"/>
  <c r="F66" i="6"/>
  <c r="F64" i="6"/>
  <c r="F62" i="6"/>
  <c r="H64" i="6"/>
  <c r="H65" i="6"/>
  <c r="F60" i="6"/>
  <c r="D70" i="6"/>
  <c r="D68" i="6"/>
  <c r="D66" i="6"/>
  <c r="D62" i="6"/>
  <c r="F71" i="6"/>
  <c r="F69" i="6"/>
  <c r="F67" i="6"/>
  <c r="F63" i="6"/>
  <c r="F61" i="6"/>
  <c r="I76" i="9"/>
  <c r="I77" i="9"/>
  <c r="G73" i="9"/>
  <c r="G74" i="9"/>
  <c r="G75" i="9"/>
  <c r="I73" i="9"/>
  <c r="I74" i="9"/>
  <c r="I75" i="9"/>
  <c r="E51" i="7"/>
  <c r="G51" i="7"/>
  <c r="C16" i="6"/>
  <c r="G60" i="2"/>
  <c r="G61" i="2"/>
  <c r="G62" i="2"/>
  <c r="G63" i="2"/>
  <c r="G64" i="2"/>
  <c r="G65" i="2"/>
  <c r="G66" i="2"/>
  <c r="G59" i="2"/>
  <c r="E60" i="2"/>
  <c r="E61" i="2"/>
  <c r="E62" i="2"/>
  <c r="E63" i="2"/>
  <c r="E64" i="2"/>
  <c r="E65" i="2"/>
  <c r="E66" i="2"/>
  <c r="E59" i="2"/>
  <c r="H66" i="2"/>
  <c r="I66" i="2" s="1"/>
  <c r="H65" i="2"/>
  <c r="I65" i="2" s="1"/>
  <c r="H64" i="2"/>
  <c r="I64" i="2" s="1"/>
  <c r="H63" i="2"/>
  <c r="I63" i="2" s="1"/>
  <c r="H62" i="2"/>
  <c r="I62" i="2" s="1"/>
  <c r="H61" i="2"/>
  <c r="I61" i="2" s="1"/>
  <c r="H60" i="2"/>
  <c r="I60" i="2" s="1"/>
  <c r="H59" i="2"/>
  <c r="I59" i="2" s="1"/>
  <c r="J80" i="8" l="1"/>
  <c r="K80" i="8" s="1"/>
  <c r="J79" i="8"/>
  <c r="K79" i="8" s="1"/>
  <c r="J78" i="8"/>
  <c r="K78" i="8" s="1"/>
  <c r="J77" i="8"/>
  <c r="K77" i="8" s="1"/>
  <c r="J76" i="8"/>
  <c r="G76" i="8" s="1"/>
  <c r="J75" i="8"/>
  <c r="K75" i="8" s="1"/>
  <c r="J64" i="8"/>
  <c r="K64" i="8" s="1"/>
  <c r="G64" i="8"/>
  <c r="J63" i="8"/>
  <c r="K63" i="8" s="1"/>
  <c r="G63" i="8"/>
  <c r="J62" i="8"/>
  <c r="K62" i="8" s="1"/>
  <c r="G62" i="8"/>
  <c r="J61" i="8"/>
  <c r="K61" i="8" s="1"/>
  <c r="G61" i="8"/>
  <c r="J60" i="8"/>
  <c r="K60" i="8" s="1"/>
  <c r="G60" i="8"/>
  <c r="J59" i="8"/>
  <c r="K59" i="8" s="1"/>
  <c r="G59" i="8"/>
  <c r="BG27" i="9"/>
  <c r="BH27" i="9" s="1"/>
  <c r="BG26" i="9"/>
  <c r="BH26" i="9" s="1"/>
  <c r="BG25" i="9"/>
  <c r="BH25" i="9" s="1"/>
  <c r="BG24" i="9"/>
  <c r="BH24" i="9" s="1"/>
  <c r="BG23" i="9"/>
  <c r="BH23" i="9" s="1"/>
  <c r="BG22" i="9"/>
  <c r="BH22" i="9" s="1"/>
  <c r="J72" i="9"/>
  <c r="K72" i="9" s="1"/>
  <c r="J71" i="9"/>
  <c r="K71" i="9" s="1"/>
  <c r="J70" i="9"/>
  <c r="K70" i="9" s="1"/>
  <c r="J69" i="9"/>
  <c r="K69" i="9" s="1"/>
  <c r="J68" i="9"/>
  <c r="K68" i="9" s="1"/>
  <c r="J67" i="9"/>
  <c r="K67" i="9" s="1"/>
  <c r="Q32" i="9"/>
  <c r="Q33" i="9"/>
  <c r="Q34" i="9"/>
  <c r="Q35" i="9"/>
  <c r="Q36" i="9"/>
  <c r="Q37" i="9"/>
  <c r="Q31" i="9"/>
  <c r="J57" i="9"/>
  <c r="K57" i="9" s="1"/>
  <c r="J56" i="9"/>
  <c r="K56" i="9" s="1"/>
  <c r="J55" i="9"/>
  <c r="K55" i="9" s="1"/>
  <c r="J54" i="9"/>
  <c r="K54" i="9" s="1"/>
  <c r="J53" i="9"/>
  <c r="K53" i="9" s="1"/>
  <c r="J52" i="9"/>
  <c r="K52" i="9" s="1"/>
  <c r="J51" i="9"/>
  <c r="K51" i="9" s="1"/>
  <c r="K7" i="11"/>
  <c r="K8" i="11"/>
  <c r="K9" i="11"/>
  <c r="K10" i="11"/>
  <c r="K6" i="11"/>
  <c r="I7" i="11"/>
  <c r="I8" i="11"/>
  <c r="I9" i="11"/>
  <c r="I10" i="11"/>
  <c r="I6" i="11"/>
  <c r="M10" i="11"/>
  <c r="L10" i="11"/>
  <c r="L9" i="11"/>
  <c r="L8" i="11"/>
  <c r="M8" i="11" s="1"/>
  <c r="L7" i="11"/>
  <c r="M7" i="11" s="1"/>
  <c r="L6" i="11"/>
  <c r="M6" i="11" s="1"/>
  <c r="AM9" i="10"/>
  <c r="AN9" i="10" s="1"/>
  <c r="AM8" i="10"/>
  <c r="AN8" i="10" s="1"/>
  <c r="AM7" i="10"/>
  <c r="AN7" i="10" s="1"/>
  <c r="E8" i="6"/>
  <c r="E12" i="6"/>
  <c r="E6" i="6"/>
  <c r="E7" i="6"/>
  <c r="E15" i="6"/>
  <c r="E13" i="6"/>
  <c r="E9" i="6"/>
  <c r="E11" i="6"/>
  <c r="E5" i="6"/>
  <c r="E10" i="6"/>
  <c r="E14" i="6"/>
  <c r="E4" i="6"/>
  <c r="H41" i="6"/>
  <c r="I41" i="6" s="1"/>
  <c r="H42" i="6"/>
  <c r="I42" i="6" s="1"/>
  <c r="G42" i="6"/>
  <c r="E42" i="6"/>
  <c r="H36" i="6"/>
  <c r="I36" i="6" s="1"/>
  <c r="H35" i="6"/>
  <c r="I35" i="6" s="1"/>
  <c r="H32" i="6"/>
  <c r="I32" i="6" s="1"/>
  <c r="H31" i="6"/>
  <c r="I31" i="6" s="1"/>
  <c r="H28" i="6"/>
  <c r="I28" i="6" s="1"/>
  <c r="H27" i="6"/>
  <c r="I27" i="6" s="1"/>
  <c r="H45" i="6"/>
  <c r="E45" i="6" s="1"/>
  <c r="H46" i="6"/>
  <c r="G46" i="6" s="1"/>
  <c r="H24" i="6"/>
  <c r="I24" i="6" s="1"/>
  <c r="H23" i="6"/>
  <c r="I23" i="6" s="1"/>
  <c r="H40" i="6"/>
  <c r="I40" i="6" s="1"/>
  <c r="H39" i="6"/>
  <c r="I39" i="6" s="1"/>
  <c r="H26" i="6"/>
  <c r="I26" i="6" s="1"/>
  <c r="H25" i="6"/>
  <c r="I25" i="6" s="1"/>
  <c r="H34" i="6"/>
  <c r="I34" i="6" s="1"/>
  <c r="H33" i="6"/>
  <c r="I33" i="6" s="1"/>
  <c r="G75" i="8" l="1"/>
  <c r="I59" i="8"/>
  <c r="I60" i="8"/>
  <c r="I61" i="8"/>
  <c r="I62" i="8"/>
  <c r="I63" i="8"/>
  <c r="I64" i="8"/>
  <c r="I75" i="8"/>
  <c r="G77" i="8"/>
  <c r="G78" i="8"/>
  <c r="G79" i="8"/>
  <c r="G80" i="8"/>
  <c r="E41" i="6"/>
  <c r="G41" i="6"/>
  <c r="BD22" i="9"/>
  <c r="BD23" i="9"/>
  <c r="BD24" i="9"/>
  <c r="BD25" i="9"/>
  <c r="BD26" i="9"/>
  <c r="BD27" i="9"/>
  <c r="I77" i="8"/>
  <c r="I78" i="8"/>
  <c r="I79" i="8"/>
  <c r="I80" i="8"/>
  <c r="I76" i="8"/>
  <c r="K76" i="8"/>
  <c r="BF22" i="9"/>
  <c r="BF23" i="9"/>
  <c r="BF24" i="9"/>
  <c r="BF25" i="9"/>
  <c r="BF26" i="9"/>
  <c r="BF27" i="9"/>
  <c r="G67" i="9"/>
  <c r="G68" i="9"/>
  <c r="G69" i="9"/>
  <c r="G70" i="9"/>
  <c r="G71" i="9"/>
  <c r="G72" i="9"/>
  <c r="I67" i="9"/>
  <c r="I68" i="9"/>
  <c r="I69" i="9"/>
  <c r="I70" i="9"/>
  <c r="I71" i="9"/>
  <c r="I72" i="9"/>
  <c r="G51" i="9"/>
  <c r="G52" i="9"/>
  <c r="G53" i="9"/>
  <c r="G54" i="9"/>
  <c r="G55" i="9"/>
  <c r="G56" i="9"/>
  <c r="G57" i="9"/>
  <c r="I51" i="9"/>
  <c r="I52" i="9"/>
  <c r="I53" i="9"/>
  <c r="I54" i="9"/>
  <c r="I55" i="9"/>
  <c r="I56" i="9"/>
  <c r="I57" i="9"/>
  <c r="M9" i="11"/>
  <c r="AJ7" i="10"/>
  <c r="AJ8" i="10"/>
  <c r="AJ9" i="10"/>
  <c r="AL7" i="10"/>
  <c r="AL8" i="10"/>
  <c r="AL9" i="10"/>
  <c r="E31" i="6"/>
  <c r="E32" i="6"/>
  <c r="E35" i="6"/>
  <c r="E36" i="6"/>
  <c r="G35" i="6"/>
  <c r="G36" i="6"/>
  <c r="G31" i="6"/>
  <c r="G32" i="6"/>
  <c r="E27" i="6"/>
  <c r="E28" i="6"/>
  <c r="G28" i="6"/>
  <c r="G27" i="6"/>
  <c r="E46" i="6"/>
  <c r="I46" i="6"/>
  <c r="I45" i="6"/>
  <c r="G45" i="6"/>
  <c r="E40" i="6"/>
  <c r="G40" i="6"/>
  <c r="E23" i="6"/>
  <c r="E24" i="6"/>
  <c r="E39" i="6"/>
  <c r="G39" i="6"/>
  <c r="G23" i="6"/>
  <c r="G24" i="6"/>
  <c r="E33" i="6"/>
  <c r="E34" i="6"/>
  <c r="E25" i="6"/>
  <c r="E26" i="6"/>
  <c r="G25" i="6"/>
  <c r="G26" i="6"/>
  <c r="G33" i="6"/>
  <c r="G34" i="6"/>
  <c r="J12" i="9" l="1"/>
  <c r="J11" i="9"/>
  <c r="J10" i="9"/>
  <c r="J9" i="9"/>
  <c r="J8" i="9"/>
  <c r="J7" i="9"/>
  <c r="J6" i="9"/>
  <c r="K6" i="9" l="1"/>
  <c r="I6" i="9"/>
  <c r="G6" i="9"/>
  <c r="K8" i="9"/>
  <c r="G8" i="9"/>
  <c r="I8" i="9"/>
  <c r="K10" i="9"/>
  <c r="G10" i="9"/>
  <c r="I10" i="9"/>
  <c r="K7" i="9"/>
  <c r="I7" i="9"/>
  <c r="G7" i="9"/>
  <c r="K9" i="9"/>
  <c r="I9" i="9"/>
  <c r="G9" i="9"/>
  <c r="I11" i="9"/>
  <c r="G11" i="9"/>
  <c r="G12" i="9"/>
  <c r="I12" i="9"/>
  <c r="K12" i="9"/>
  <c r="K11" i="9"/>
  <c r="K50" i="8"/>
  <c r="K49" i="8"/>
  <c r="K48" i="8"/>
  <c r="K47" i="8"/>
  <c r="K46" i="8"/>
  <c r="K45" i="8"/>
  <c r="J44" i="8"/>
  <c r="K44" i="8" s="1"/>
  <c r="J43" i="8"/>
  <c r="K43" i="8" s="1"/>
  <c r="J42" i="8"/>
  <c r="K42" i="8" s="1"/>
  <c r="T8" i="8"/>
  <c r="T9" i="8"/>
  <c r="T10" i="8"/>
  <c r="T7" i="8"/>
  <c r="T6" i="8"/>
  <c r="U6" i="8" l="1"/>
  <c r="S6" i="8"/>
  <c r="Q6" i="8"/>
  <c r="Q10" i="8"/>
  <c r="S10" i="8"/>
  <c r="U7" i="8"/>
  <c r="Q7" i="8"/>
  <c r="S7" i="8"/>
  <c r="U9" i="8"/>
  <c r="Q9" i="8"/>
  <c r="S9" i="8"/>
  <c r="Q8" i="8"/>
  <c r="S8" i="8"/>
  <c r="G48" i="8"/>
  <c r="G49" i="8"/>
  <c r="G43" i="8"/>
  <c r="G44" i="8"/>
  <c r="G46" i="8"/>
  <c r="G45" i="8"/>
  <c r="G42" i="8"/>
  <c r="I42" i="8"/>
  <c r="I43" i="8"/>
  <c r="I44" i="8"/>
  <c r="I45" i="8"/>
  <c r="I46" i="8"/>
  <c r="I48" i="8"/>
  <c r="I49" i="8"/>
  <c r="U10" i="8"/>
  <c r="U8" i="8"/>
  <c r="G11" i="8"/>
  <c r="E11" i="8"/>
  <c r="I10" i="8"/>
  <c r="J10" i="8" s="1"/>
  <c r="I9" i="8"/>
  <c r="J9" i="8" s="1"/>
  <c r="I8" i="8"/>
  <c r="J8" i="8" s="1"/>
  <c r="I7" i="8"/>
  <c r="J7" i="8" s="1"/>
  <c r="I6" i="8"/>
  <c r="J6" i="8" s="1"/>
  <c r="H29" i="5"/>
  <c r="I29" i="5" s="1"/>
  <c r="H30" i="5"/>
  <c r="I30" i="5" s="1"/>
  <c r="H28" i="5"/>
  <c r="G28" i="5" s="1"/>
  <c r="H27" i="5"/>
  <c r="I27" i="5" s="1"/>
  <c r="I28" i="5"/>
  <c r="G27" i="5"/>
  <c r="G29" i="5"/>
  <c r="E27" i="5"/>
  <c r="E28" i="5"/>
  <c r="H32" i="5"/>
  <c r="I32" i="5" s="1"/>
  <c r="H31" i="5"/>
  <c r="I31" i="5" s="1"/>
  <c r="H26" i="5"/>
  <c r="I26" i="5" s="1"/>
  <c r="H25" i="5"/>
  <c r="I25" i="5" s="1"/>
  <c r="H24" i="5"/>
  <c r="I24" i="5" s="1"/>
  <c r="H23" i="5"/>
  <c r="I23" i="5" s="1"/>
  <c r="H22" i="5"/>
  <c r="I22" i="5" s="1"/>
  <c r="H21" i="5"/>
  <c r="I21" i="5" s="1"/>
  <c r="H38" i="6"/>
  <c r="I38" i="6" s="1"/>
  <c r="H37" i="6"/>
  <c r="I37" i="6" s="1"/>
  <c r="H44" i="6"/>
  <c r="I44" i="6" s="1"/>
  <c r="H43" i="6"/>
  <c r="I43" i="6" s="1"/>
  <c r="H30" i="6"/>
  <c r="I30" i="6" s="1"/>
  <c r="H29" i="6"/>
  <c r="I29" i="6" s="1"/>
  <c r="E29" i="5" l="1"/>
  <c r="I11" i="8"/>
  <c r="J11" i="8" s="1"/>
  <c r="E29" i="6"/>
  <c r="E30" i="6"/>
  <c r="E37" i="6"/>
  <c r="E38" i="6"/>
  <c r="G29" i="6"/>
  <c r="G30" i="6"/>
  <c r="F7" i="8"/>
  <c r="F8" i="8"/>
  <c r="F10" i="8"/>
  <c r="F6" i="8"/>
  <c r="F9" i="8"/>
  <c r="H6" i="8"/>
  <c r="H7" i="8"/>
  <c r="H8" i="8"/>
  <c r="H9" i="8"/>
  <c r="H10" i="8"/>
  <c r="E21" i="5"/>
  <c r="E22" i="5"/>
  <c r="E30" i="5"/>
  <c r="G30" i="5"/>
  <c r="E23" i="5"/>
  <c r="E24" i="5"/>
  <c r="E25" i="5"/>
  <c r="E26" i="5"/>
  <c r="E31" i="5"/>
  <c r="E32" i="5"/>
  <c r="G21" i="5"/>
  <c r="G22" i="5"/>
  <c r="G23" i="5"/>
  <c r="G24" i="5"/>
  <c r="G25" i="5"/>
  <c r="G26" i="5"/>
  <c r="G31" i="5"/>
  <c r="G32" i="5"/>
  <c r="G38" i="6"/>
  <c r="G37" i="6"/>
  <c r="E43" i="6"/>
  <c r="E44" i="6"/>
  <c r="G43" i="6"/>
  <c r="G44" i="6"/>
  <c r="E11" i="7"/>
  <c r="I43" i="7"/>
  <c r="J43" i="7" s="1"/>
  <c r="I42" i="7"/>
  <c r="J42" i="7" s="1"/>
  <c r="I41" i="7"/>
  <c r="J41" i="7" s="1"/>
  <c r="I40" i="7"/>
  <c r="J40" i="7" s="1"/>
  <c r="I39" i="7"/>
  <c r="J39" i="7" s="1"/>
  <c r="I38" i="7"/>
  <c r="J38" i="7" s="1"/>
  <c r="I37" i="7"/>
  <c r="J37" i="7" s="1"/>
  <c r="I36" i="7"/>
  <c r="J36" i="7" s="1"/>
  <c r="I35" i="7"/>
  <c r="J35" i="7" s="1"/>
  <c r="I34" i="7"/>
  <c r="J34" i="7" s="1"/>
  <c r="I33" i="7"/>
  <c r="J33" i="7" s="1"/>
  <c r="I32" i="7"/>
  <c r="J32" i="7" s="1"/>
  <c r="I31" i="7"/>
  <c r="J31" i="7" s="1"/>
  <c r="I30" i="7"/>
  <c r="J30" i="7" s="1"/>
  <c r="I29" i="7"/>
  <c r="J29" i="7" s="1"/>
  <c r="I28" i="7"/>
  <c r="J28" i="7" s="1"/>
  <c r="E5" i="7"/>
  <c r="E6" i="7"/>
  <c r="E7" i="7"/>
  <c r="E8" i="7"/>
  <c r="E9" i="7"/>
  <c r="E10" i="7"/>
  <c r="E4" i="7"/>
  <c r="D7" i="5"/>
  <c r="D8" i="5"/>
  <c r="D6" i="5"/>
  <c r="D9" i="5"/>
  <c r="D10" i="5"/>
  <c r="D4" i="5"/>
  <c r="C5" i="5"/>
  <c r="D5" i="5" s="1"/>
  <c r="F28" i="7" l="1"/>
  <c r="F29" i="7"/>
  <c r="H28" i="7"/>
  <c r="H29" i="7"/>
  <c r="F35" i="7"/>
  <c r="F36" i="7"/>
  <c r="F37" i="7"/>
  <c r="F38" i="7"/>
  <c r="F39" i="7"/>
  <c r="F40" i="7"/>
  <c r="F41" i="7"/>
  <c r="F42" i="7"/>
  <c r="F30" i="7"/>
  <c r="F31" i="7"/>
  <c r="F32" i="7"/>
  <c r="F33" i="7"/>
  <c r="H42" i="7"/>
  <c r="H11" i="8"/>
  <c r="F11" i="8"/>
  <c r="H37" i="7"/>
  <c r="H36" i="7"/>
  <c r="H39" i="7"/>
  <c r="H38" i="7"/>
  <c r="F34" i="7"/>
  <c r="H35" i="7"/>
  <c r="H34" i="7"/>
  <c r="H33" i="7"/>
  <c r="H32" i="7"/>
  <c r="H31" i="7"/>
  <c r="H30" i="7"/>
  <c r="H41" i="7"/>
  <c r="H40" i="7"/>
  <c r="F43" i="7"/>
  <c r="H43" i="7"/>
  <c r="AD22" i="4"/>
  <c r="AB22" i="4"/>
  <c r="AC22" i="4" s="1"/>
  <c r="AD21" i="4"/>
  <c r="AB21" i="4"/>
  <c r="AC21" i="4" s="1"/>
  <c r="AD20" i="4"/>
  <c r="AB20" i="4"/>
  <c r="AC20" i="4" s="1"/>
  <c r="AD19" i="4"/>
  <c r="AB19" i="4"/>
  <c r="AC19" i="4" s="1"/>
  <c r="AD18" i="4"/>
  <c r="AB18" i="4"/>
  <c r="AC18" i="4" s="1"/>
  <c r="AD17" i="4"/>
  <c r="AB17" i="4"/>
  <c r="AC17" i="4" s="1"/>
  <c r="AD16" i="4"/>
  <c r="AB16" i="4"/>
  <c r="AC16" i="4" s="1"/>
  <c r="AD15" i="4"/>
  <c r="AB15" i="4"/>
  <c r="AC15" i="4" s="1"/>
  <c r="AD14" i="4"/>
  <c r="AB14" i="4"/>
  <c r="AC14" i="4" s="1"/>
  <c r="AD13" i="4"/>
  <c r="AB13" i="4"/>
  <c r="AC13" i="4" s="1"/>
  <c r="AD12" i="4"/>
  <c r="AB12" i="4"/>
  <c r="AC12" i="4" s="1"/>
  <c r="AD11" i="4"/>
  <c r="AB11" i="4"/>
  <c r="AC11" i="4" s="1"/>
  <c r="AD10" i="4"/>
  <c r="AB10" i="4"/>
  <c r="AC10" i="4" s="1"/>
  <c r="AD9" i="4"/>
  <c r="AB9" i="4"/>
  <c r="AC9" i="4" s="1"/>
  <c r="AD8" i="4"/>
  <c r="AB8" i="4"/>
  <c r="AC8" i="4" s="1"/>
  <c r="AD24" i="4" l="1"/>
  <c r="AC24" i="4"/>
  <c r="I11" i="3" l="1"/>
  <c r="J11" i="3" s="1"/>
  <c r="I12" i="3"/>
  <c r="J12" i="3" s="1"/>
  <c r="F11" i="3"/>
  <c r="F12" i="3"/>
  <c r="H11" i="3"/>
  <c r="H12" i="3"/>
  <c r="H10" i="3"/>
  <c r="I10" i="3"/>
  <c r="J10" i="3" s="1"/>
  <c r="I9" i="3"/>
  <c r="J9" i="3" s="1"/>
  <c r="I41" i="2"/>
  <c r="J41" i="2" s="1"/>
  <c r="I40" i="2"/>
  <c r="J40" i="2" s="1"/>
  <c r="I43" i="2"/>
  <c r="J43" i="2" s="1"/>
  <c r="I42" i="2"/>
  <c r="J42" i="2" s="1"/>
  <c r="I37" i="2"/>
  <c r="J37" i="2" s="1"/>
  <c r="I36" i="2"/>
  <c r="J36" i="2" s="1"/>
  <c r="I7" i="1"/>
  <c r="I8" i="1"/>
  <c r="I9" i="1"/>
  <c r="I10" i="1"/>
  <c r="I6" i="1"/>
  <c r="G7" i="1"/>
  <c r="G8" i="1"/>
  <c r="G9" i="1"/>
  <c r="G10" i="1"/>
  <c r="G6" i="1"/>
  <c r="I33" i="2"/>
  <c r="J33" i="2" s="1"/>
  <c r="I44" i="2"/>
  <c r="J44" i="2" s="1"/>
  <c r="I45" i="2"/>
  <c r="J45" i="2" s="1"/>
  <c r="I34" i="2"/>
  <c r="J34" i="2" s="1"/>
  <c r="I35" i="2"/>
  <c r="H35" i="2" s="1"/>
  <c r="I38" i="2"/>
  <c r="H38" i="2" s="1"/>
  <c r="I39" i="2"/>
  <c r="H39" i="2" s="1"/>
  <c r="I46" i="2"/>
  <c r="H46" i="2" s="1"/>
  <c r="I47" i="2"/>
  <c r="H47" i="2" s="1"/>
  <c r="I32" i="2"/>
  <c r="J32" i="2" s="1"/>
  <c r="J47" i="2"/>
  <c r="J46" i="2"/>
  <c r="J39" i="2"/>
  <c r="J38" i="2"/>
  <c r="J35" i="2"/>
  <c r="F35" i="2"/>
  <c r="H45" i="2"/>
  <c r="H33" i="2"/>
  <c r="E6" i="2"/>
  <c r="E5" i="2"/>
  <c r="E8" i="2"/>
  <c r="E9" i="2"/>
  <c r="E10" i="2"/>
  <c r="E11" i="2"/>
  <c r="E12" i="2"/>
  <c r="E13" i="2"/>
  <c r="E14" i="2"/>
  <c r="E15" i="2"/>
  <c r="E16" i="2"/>
  <c r="E17" i="2"/>
  <c r="E18" i="2"/>
  <c r="E7" i="2"/>
  <c r="K65" i="1"/>
  <c r="I65" i="1"/>
  <c r="G65" i="1"/>
  <c r="K64" i="1"/>
  <c r="I64" i="1"/>
  <c r="G64" i="1"/>
  <c r="K63" i="1"/>
  <c r="I63" i="1"/>
  <c r="G63" i="1"/>
  <c r="K62" i="1"/>
  <c r="I62" i="1"/>
  <c r="G62" i="1"/>
  <c r="K61" i="1"/>
  <c r="I61" i="1"/>
  <c r="G61" i="1"/>
  <c r="K7" i="1"/>
  <c r="K8" i="1"/>
  <c r="K9" i="1"/>
  <c r="K10" i="1"/>
  <c r="K6" i="1"/>
  <c r="F39" i="2" l="1"/>
  <c r="F36" i="2"/>
  <c r="F37" i="2"/>
  <c r="F9" i="3"/>
  <c r="F10" i="3"/>
  <c r="H9" i="3"/>
  <c r="H44" i="2"/>
  <c r="F44" i="2"/>
  <c r="F46" i="2"/>
  <c r="F38" i="2"/>
  <c r="H34" i="2"/>
  <c r="F34" i="2"/>
  <c r="H32" i="2"/>
  <c r="F32" i="2"/>
  <c r="F41" i="2"/>
  <c r="F40" i="2"/>
  <c r="H40" i="2"/>
  <c r="H41" i="2"/>
  <c r="H36" i="2"/>
  <c r="H37" i="2"/>
  <c r="F42" i="2"/>
  <c r="F43" i="2"/>
  <c r="F47" i="2"/>
  <c r="H42" i="2"/>
  <c r="H43" i="2"/>
  <c r="F33" i="2"/>
  <c r="F45" i="2"/>
</calcChain>
</file>

<file path=xl/comments1.xml><?xml version="1.0" encoding="utf-8"?>
<comments xmlns="http://schemas.openxmlformats.org/spreadsheetml/2006/main">
  <authors>
    <author>Author</author>
  </authors>
  <commentList>
    <comment ref="E1" authorId="0">
      <text>
        <r>
          <rPr>
            <b/>
            <sz val="9"/>
            <color indexed="81"/>
            <rFont val="Tahoma"/>
            <family val="2"/>
          </rPr>
          <t>Author:</t>
        </r>
        <r>
          <rPr>
            <sz val="9"/>
            <color indexed="81"/>
            <rFont val="Tahoma"/>
            <family val="2"/>
          </rPr>
          <t xml:space="preserve">
colecistitis 
colangitis
colecistopancreatitis</t>
        </r>
      </text>
    </comment>
    <comment ref="G1" authorId="0">
      <text>
        <r>
          <rPr>
            <b/>
            <sz val="12"/>
            <color indexed="81"/>
            <rFont val="Tahoma"/>
            <family val="2"/>
          </rPr>
          <t>Author:</t>
        </r>
        <r>
          <rPr>
            <sz val="12"/>
            <color indexed="81"/>
            <rFont val="Tahoma"/>
            <family val="2"/>
          </rPr>
          <t xml:space="preserve">
Oclusion mecanica por Bridas</t>
        </r>
      </text>
    </comment>
    <comment ref="N1" authorId="0">
      <text>
        <r>
          <rPr>
            <b/>
            <sz val="9"/>
            <color indexed="81"/>
            <rFont val="Tahoma"/>
            <family val="2"/>
          </rPr>
          <t>Author:</t>
        </r>
        <r>
          <rPr>
            <sz val="9"/>
            <color indexed="81"/>
            <rFont val="Tahoma"/>
            <family val="2"/>
          </rPr>
          <t xml:space="preserve">
abscesos subfrenico
abscesos heparico
quiste pancreatico
plastron </t>
        </r>
      </text>
    </comment>
  </commentList>
</comments>
</file>

<file path=xl/comments2.xml><?xml version="1.0" encoding="utf-8"?>
<comments xmlns="http://schemas.openxmlformats.org/spreadsheetml/2006/main">
  <authors>
    <author>Author</author>
  </authors>
  <commentList>
    <comment ref="AC7" authorId="0">
      <text>
        <r>
          <rPr>
            <b/>
            <sz val="12"/>
            <color indexed="81"/>
            <rFont val="Tahoma"/>
            <charset val="1"/>
          </rPr>
          <t>Jouden</t>
        </r>
      </text>
    </comment>
    <comment ref="AD7" authorId="0">
      <text>
        <r>
          <rPr>
            <b/>
            <sz val="12"/>
            <color indexed="81"/>
            <rFont val="Tahoma"/>
            <charset val="1"/>
          </rPr>
          <t>Distancia minima</t>
        </r>
      </text>
    </comment>
  </commentList>
</comments>
</file>

<file path=xl/sharedStrings.xml><?xml version="1.0" encoding="utf-8"?>
<sst xmlns="http://schemas.openxmlformats.org/spreadsheetml/2006/main" count="1741" uniqueCount="784">
  <si>
    <t>Estado del egreso</t>
  </si>
  <si>
    <t>Total</t>
  </si>
  <si>
    <t>Vivo</t>
  </si>
  <si>
    <t>Fallecido</t>
  </si>
  <si>
    <t>Masculino</t>
  </si>
  <si>
    <t>Femenino</t>
  </si>
  <si>
    <t>Blanco</t>
  </si>
  <si>
    <t>No blanco</t>
  </si>
  <si>
    <t>Caracteristica</t>
  </si>
  <si>
    <t>No</t>
  </si>
  <si>
    <t>%</t>
  </si>
  <si>
    <t>Sexo X2=0,360 p=0,548</t>
  </si>
  <si>
    <t>Color de piel X2=0,079 p=0,779</t>
  </si>
  <si>
    <t>*Porcentage calculado respecto a la caracteristica  **Porcentage calculado respecto al total</t>
  </si>
  <si>
    <t>Descriptivos</t>
  </si>
  <si>
    <t>Estadístico</t>
  </si>
  <si>
    <t>Edad (años)</t>
  </si>
  <si>
    <t>Media</t>
  </si>
  <si>
    <t>Límite inferior</t>
  </si>
  <si>
    <t>Límite superior</t>
  </si>
  <si>
    <t>Mínimo</t>
  </si>
  <si>
    <t>Máximo</t>
  </si>
  <si>
    <t>Pruebas de normalidad</t>
  </si>
  <si>
    <t>Shapiro-Wilk</t>
  </si>
  <si>
    <t>gl</t>
  </si>
  <si>
    <t>Sig.</t>
  </si>
  <si>
    <t>*. Este es un límite inferior de la significación verdadera.</t>
  </si>
  <si>
    <t>a. Corrección de la significación de Lilliefors</t>
  </si>
  <si>
    <r>
      <t>Kolmogorov-Smirnov</t>
    </r>
    <r>
      <rPr>
        <vertAlign val="superscript"/>
        <sz val="9"/>
        <color indexed="8"/>
        <rFont val="Arial"/>
        <family val="2"/>
      </rPr>
      <t>a</t>
    </r>
  </si>
  <si>
    <r>
      <t>,200</t>
    </r>
    <r>
      <rPr>
        <vertAlign val="superscript"/>
        <sz val="9"/>
        <color indexed="8"/>
        <rFont val="Arial"/>
        <family val="2"/>
      </rPr>
      <t>*</t>
    </r>
  </si>
  <si>
    <t>La edad no tiene distribucion normal de sus datos</t>
  </si>
  <si>
    <t>&lt; 60</t>
  </si>
  <si>
    <t>60+</t>
  </si>
  <si>
    <t>&lt; 50</t>
  </si>
  <si>
    <t>50+</t>
  </si>
  <si>
    <t>Edad agrupada X2=4,671  p=0,031  vCr=0,22 OR(-60/+60)=2,6 IC=1,1-6,5</t>
  </si>
  <si>
    <t>Edad agrupada  X2=5,636 p=0,020 VCr=0,24 OR(-50/+50)=3,5 IC=1,2-10,4</t>
  </si>
  <si>
    <t>Desviacion estandar</t>
  </si>
  <si>
    <t>Sin antecedentes</t>
  </si>
  <si>
    <t>Frecuencia</t>
  </si>
  <si>
    <t>Porcentaje</t>
  </si>
  <si>
    <t>Materna</t>
  </si>
  <si>
    <t>Si</t>
  </si>
  <si>
    <t>Hipertensión arterial</t>
  </si>
  <si>
    <t>Cardiopatia isquémica</t>
  </si>
  <si>
    <t>Asma bronquial</t>
  </si>
  <si>
    <t>Enfermedad pulmonar obstructiva crónica</t>
  </si>
  <si>
    <t>Lupus eritematoso sistémico</t>
  </si>
  <si>
    <t>Epilepsia</t>
  </si>
  <si>
    <t>Enfermedad del tiroides</t>
  </si>
  <si>
    <t>Consumidor de tabaco</t>
  </si>
  <si>
    <t>Obesidad</t>
  </si>
  <si>
    <t>Con antecedentes</t>
  </si>
  <si>
    <t xml:space="preserve">Antecedentes patologicos personales </t>
  </si>
  <si>
    <t>Porcentage calculado respecto al total</t>
  </si>
  <si>
    <t>Consumidor de bebidas alcolicas</t>
  </si>
  <si>
    <t>Diabetes Mellitus</t>
  </si>
  <si>
    <t>Hipertensión arterial  X2=0,3618 p=0,075 Vcr=0,2 OR (NO/SI) =2,3 (0,9-5,7)</t>
  </si>
  <si>
    <t>Diabetes mellitus  X2=0,079 p=0,779 Vcr=0,16 OR (NO/SI) =2,2 (0,8-6,2)</t>
  </si>
  <si>
    <t>Cardiopatia isquemica X2=4,211 p=0,054 Vcr=0,21 OR (NO/SI) =4,4 (0,9-19,7)</t>
  </si>
  <si>
    <t>Asma Bronquial X2=0,024 p=0,877 Vcr=0,16 OR (NO/SI) =1,1 (0,1-6,6)</t>
  </si>
  <si>
    <t>Enfermedad pulmonar obstructiva crónica X2=3,384 p=0,085 Vcr=0,189 OR (NO/SI) =3,2 (0,9-11,4)</t>
  </si>
  <si>
    <t>Resultado en rojo son tasas de mortalidad.   Del total de enfermos con el antecedente, …. Fallecen para una tasa de mortalidad estratificada de ----</t>
  </si>
  <si>
    <t>Consumidor de bebidas alcolicas X2=1,767 p=0,268 Vcr=0,136 OR (No/Si)=0,26 (0,03-2,173)</t>
  </si>
  <si>
    <t>Consumidor de tabaco X2=0,049 p=0,826 Vcr=0,023 OR(No/Si)=0,9(0,3-2,5)</t>
  </si>
  <si>
    <t>Obesidad X2=0,200 p=0,654 Vcr=0,046 OR(No/Si)=1,4(0,3-6,3)</t>
  </si>
  <si>
    <t>Resultado en rojo son tasas de mortalidad.   Del total de enfermos con el antecedente, …. Fallecen para una tasa de mortalidad estratificada de ---- Los antecedentes no tienen efecto en la mortalidad; los intervalos de confianza incluyen el 1, ademas de no tener relacion , las p son mayores de 0,05</t>
  </si>
  <si>
    <t>Antecedente patológico personal</t>
  </si>
  <si>
    <t>Ventilacion asistida</t>
  </si>
  <si>
    <t>Observado</t>
  </si>
  <si>
    <t>Pronosticado</t>
  </si>
  <si>
    <t>Porcentaje correcto</t>
  </si>
  <si>
    <t>Paso 1</t>
  </si>
  <si>
    <t>Porcentaje global</t>
  </si>
  <si>
    <t>a. El valor de corte es ,500</t>
  </si>
  <si>
    <t>Variables en la ecuación</t>
  </si>
  <si>
    <t>B</t>
  </si>
  <si>
    <t>E.T.</t>
  </si>
  <si>
    <t>Wald</t>
  </si>
  <si>
    <t>Exp(B)</t>
  </si>
  <si>
    <t>I.C. 95% para EXP(B)</t>
  </si>
  <si>
    <t>Inferior</t>
  </si>
  <si>
    <t>Superior</t>
  </si>
  <si>
    <t>Ventilacion</t>
  </si>
  <si>
    <t>Constante</t>
  </si>
  <si>
    <t>a. Variable(s) introducida(s) en el paso 1: Ventilacion.</t>
  </si>
  <si>
    <r>
      <t>Tabla de clasificación</t>
    </r>
    <r>
      <rPr>
        <b/>
        <vertAlign val="superscript"/>
        <sz val="9"/>
        <color indexed="8"/>
        <rFont val="Arial Bold"/>
      </rPr>
      <t>a</t>
    </r>
  </si>
  <si>
    <r>
      <t>Paso 1</t>
    </r>
    <r>
      <rPr>
        <vertAlign val="superscript"/>
        <sz val="9"/>
        <color indexed="8"/>
        <rFont val="Arial"/>
        <family val="2"/>
      </rPr>
      <t>a</t>
    </r>
  </si>
  <si>
    <t>Prueba de Hosmer y Lemeshow</t>
  </si>
  <si>
    <t>Paso</t>
  </si>
  <si>
    <t>Chi cuadrado</t>
  </si>
  <si>
    <t>1</t>
  </si>
  <si>
    <t>Resumen del modelo</t>
  </si>
  <si>
    <t>-2 log de la verosimilitud</t>
  </si>
  <si>
    <t>R cuadrado de Cox y Snell</t>
  </si>
  <si>
    <t>R cuadrado de Nagelkerke</t>
  </si>
  <si>
    <t>a. La estimación ha finalizado en el número de iteración 5 porque las estimaciones de los parámetros han cambiado en menos de ,001.</t>
  </si>
  <si>
    <r>
      <t>72,899</t>
    </r>
    <r>
      <rPr>
        <vertAlign val="superscript"/>
        <sz val="9"/>
        <color indexed="8"/>
        <rFont val="Arial"/>
        <family val="2"/>
      </rPr>
      <t>a</t>
    </r>
  </si>
  <si>
    <t xml:space="preserve"> X2=42,617 p=0,000 Vcr=0,67 OR Regresion logistica</t>
  </si>
  <si>
    <t>Área bajo la curva</t>
  </si>
  <si>
    <t>Variables resultado de contraste</t>
  </si>
  <si>
    <t>Área</t>
  </si>
  <si>
    <t>Intervalo de confianza asintótico al 95%</t>
  </si>
  <si>
    <t>Indice de Mannheim</t>
  </si>
  <si>
    <t>Apache al ingreso</t>
  </si>
  <si>
    <t>La variable (o variables) de resultado de contraste: Indice de Mannheim, Apache al ingreso tiene al menos un empate entre el grupo de estado real positivo y el grupo de estado real negativo. Los estadísticos pueden estar sesgados .</t>
  </si>
  <si>
    <t>a. Bajo el supuesto no paramétrico</t>
  </si>
  <si>
    <t>b. Hipótesis nula: área verdadera = 0,5</t>
  </si>
  <si>
    <t>Coordenadas de la curva</t>
  </si>
  <si>
    <t>Sensibilidad</t>
  </si>
  <si>
    <t>1 - Especificidad</t>
  </si>
  <si>
    <t>La variable (o variables) de resultado de contraste: Indice de Mannheim, Apache al ingreso tiene al menos un empate entre el grupo de estado real positivo y el grupo de estado real negativo.</t>
  </si>
  <si>
    <t>a. El menor valor de corte es el valor de contraste observado mínimo menos 1, mientras que el mayor valor de corte es el valor de contraste observado máximo más 1. Todos los demás valores de corte son la media de dos valores de contraste observados ordenados y consecutivos.</t>
  </si>
  <si>
    <r>
      <t>Positivo si es mayor o igual que</t>
    </r>
    <r>
      <rPr>
        <vertAlign val="superscript"/>
        <sz val="9"/>
        <color indexed="8"/>
        <rFont val="Arial"/>
        <family val="2"/>
      </rPr>
      <t>a</t>
    </r>
  </si>
  <si>
    <t>Especificidad</t>
  </si>
  <si>
    <t>J</t>
  </si>
  <si>
    <t>D</t>
  </si>
  <si>
    <t>Maximo</t>
  </si>
  <si>
    <t>Minimo</t>
  </si>
  <si>
    <r>
      <t>Positivo si es menor o igual que</t>
    </r>
    <r>
      <rPr>
        <vertAlign val="superscript"/>
        <sz val="9"/>
        <color indexed="8"/>
        <rFont val="Arial"/>
        <family val="2"/>
      </rPr>
      <t>a</t>
    </r>
  </si>
  <si>
    <t>Determinacion del punto optimo de corte para el indice de Mannheim</t>
  </si>
  <si>
    <t>Variables resultado de contraste: indice de Mannheim</t>
  </si>
  <si>
    <r>
      <t>Error típ.</t>
    </r>
    <r>
      <rPr>
        <vertAlign val="superscript"/>
        <sz val="11"/>
        <color indexed="8"/>
        <rFont val="Arial "/>
      </rPr>
      <t>a</t>
    </r>
  </si>
  <si>
    <r>
      <t>Sig. asintótica</t>
    </r>
    <r>
      <rPr>
        <vertAlign val="superscript"/>
        <sz val="11"/>
        <color indexed="8"/>
        <rFont val="Arial "/>
      </rPr>
      <t>b</t>
    </r>
  </si>
  <si>
    <t>Especificaciones</t>
  </si>
  <si>
    <t>Método de crecimiento</t>
  </si>
  <si>
    <t>Variable dependiente</t>
  </si>
  <si>
    <t>Variables independientes</t>
  </si>
  <si>
    <t>Validación</t>
  </si>
  <si>
    <t>Máxima profundidad de árbol</t>
  </si>
  <si>
    <t>Mínimo de casos en un nodo filial</t>
  </si>
  <si>
    <t>Mínimo de casos en un nodo parental</t>
  </si>
  <si>
    <t>Resultados</t>
  </si>
  <si>
    <t>Variables independientes incluidas</t>
  </si>
  <si>
    <t>Número de nodos</t>
  </si>
  <si>
    <t>Número de nodos terminales</t>
  </si>
  <si>
    <t>Profundidad</t>
  </si>
  <si>
    <t>CHAID</t>
  </si>
  <si>
    <t>Ninguna</t>
  </si>
  <si>
    <t>ARBOL DE DECISION</t>
  </si>
  <si>
    <t>La sensibilidad es la misma con punto de corte desde 21,5 hasta 25; sin embargo la especificidad aumenta en la medida que aumenta; siendo de 90,9 % para 22,5 93,9 % para 23,5 98,5 % para 25 y del 100% superior al el</t>
  </si>
  <si>
    <t>Clasificación</t>
  </si>
  <si>
    <t>Métodos de crecimiento: CHAID
Variable dependiente: Estado del egreso</t>
  </si>
  <si>
    <t>Regresion logistica para la variable ventilacion, entrada sin indicador categorico; metodo introducir</t>
  </si>
  <si>
    <t>Regresion logistica para la variable ventilacion, entrada con indicador categorico no ventilado; metodo condicional, paso adelante</t>
  </si>
  <si>
    <t>Pruebas omnibus sobre los coeficientes del modelo</t>
  </si>
  <si>
    <t>Bloque</t>
  </si>
  <si>
    <t>Modelo</t>
  </si>
  <si>
    <t>a. La estimación ha finalizado en el número de iteración 6 porque las estimaciones de los parámetros han cambiado en menos de ,001.</t>
  </si>
  <si>
    <r>
      <t>69,628</t>
    </r>
    <r>
      <rPr>
        <vertAlign val="superscript"/>
        <sz val="9"/>
        <color indexed="8"/>
        <rFont val="Arial"/>
        <family val="2"/>
      </rPr>
      <t>a</t>
    </r>
  </si>
  <si>
    <t>Ventilacion(1) (Ventilado por 72 h)</t>
  </si>
  <si>
    <t>Ventilacion(2) (ventilado por mas de 72 h)</t>
  </si>
  <si>
    <t>Uso de ventilacion asistida</t>
  </si>
  <si>
    <t>Ventilacion (No ventilado)</t>
  </si>
  <si>
    <t>Los pacientes ventilados por 72 horas tienen alrededor de 35 veces mas oportunidad de morir que los no ventilados y si la ventilacion se prolonga por mas de tres dias se incrementa la probabilidad en 114 veces. el porcentaje de clasificacion global y estratificado coincide con el del arbol de decision. Global 82,1% y para el pronostico de mortalidad del 93,1 %</t>
  </si>
  <si>
    <t>No ventilado</t>
  </si>
  <si>
    <r>
      <rPr>
        <sz val="12"/>
        <color indexed="8"/>
        <rFont val="Calibri"/>
        <family val="2"/>
      </rPr>
      <t>≤</t>
    </r>
    <r>
      <rPr>
        <sz val="12"/>
        <color indexed="8"/>
        <rFont val="Arial"/>
        <family val="2"/>
      </rPr>
      <t>72 horas ventilado</t>
    </r>
  </si>
  <si>
    <r>
      <rPr>
        <sz val="12"/>
        <color indexed="8"/>
        <rFont val="Calibri"/>
        <family val="2"/>
      </rPr>
      <t>&gt;</t>
    </r>
    <r>
      <rPr>
        <sz val="12"/>
        <color indexed="8"/>
        <rFont val="Arial"/>
        <family val="2"/>
      </rPr>
      <t xml:space="preserve"> 72 horas ventilado</t>
    </r>
  </si>
  <si>
    <t>Apendicitis aguda</t>
  </si>
  <si>
    <t>Patologias de vias biliares</t>
  </si>
  <si>
    <t>Pelvisperitonitis</t>
  </si>
  <si>
    <t>Fuga de anastomosis</t>
  </si>
  <si>
    <t>Sin agravantes</t>
  </si>
  <si>
    <t>Insuficiencia renal aguda</t>
  </si>
  <si>
    <t>Fallo múltiple de organos</t>
  </si>
  <si>
    <t>Shock septico</t>
  </si>
  <si>
    <t>Sindrome agudo de distres respiratorio</t>
  </si>
  <si>
    <t>Cuagulacion vascular diseminada</t>
  </si>
  <si>
    <t>Con agravantes</t>
  </si>
  <si>
    <t>Cultivos contaminados</t>
  </si>
  <si>
    <t>Enterobacter sp</t>
  </si>
  <si>
    <t>Pseudomona aeruginosa sp</t>
  </si>
  <si>
    <t>klebsiella pneumoniae sp</t>
  </si>
  <si>
    <t>Proteus sp</t>
  </si>
  <si>
    <t>E Coli sp</t>
  </si>
  <si>
    <t>Actynecobacter sp</t>
  </si>
  <si>
    <t>Resultado del estudio antimicrobiano</t>
  </si>
  <si>
    <t>Staphilococos cuagulasa negativo sp</t>
  </si>
  <si>
    <t>Cultivos contaminados X2=0,001 p=1,000</t>
  </si>
  <si>
    <t>Proteus sp X2=0,126 p=1,000</t>
  </si>
  <si>
    <t>Enterobacter sp X2=0,199 p=0,7899</t>
  </si>
  <si>
    <t>Pseudomona aeruginosa sp X2=0,754 p=0,385</t>
  </si>
  <si>
    <t>klebsiella pneumoniae sp X2=0,0000 p=1,000</t>
  </si>
  <si>
    <t>Staphilococos cuagulasa negativo sp X2=3,320 p=0,097</t>
  </si>
  <si>
    <t>E Coli sp X2=0,780 p=0,377</t>
  </si>
  <si>
    <t>Actynecobacter sp X2=4,572 p=0,032</t>
  </si>
  <si>
    <t>Diagnósticos al ingreso</t>
  </si>
  <si>
    <t>Resultado en rojo son tasas de mortalidad.   Del total de enfermos con el antecedente, …. Fallecen para una tasa de mortalidad estratificada de ---- no tener patologias biliares quirurgico indico efecto protector para la mortalidad, la cual se incremento en 3,3 veces en quienes la tuvieron respecto a los demas.</t>
  </si>
  <si>
    <t>Agravantes</t>
  </si>
  <si>
    <t>Sin agravantes X2=43,716 p=0,000 Vcr: 0,7 OR (NO/SI) =0,029 (0,08-0,1)</t>
  </si>
  <si>
    <t>Insuficiencia renal X2=0,323  p=0570 Vcr=0,058 OR (NO/SI) =0,62 (0,1-3,2)</t>
  </si>
  <si>
    <t>Fallo múltiple de organos X2=19,889 p=0,000 Vcr=0,5 OR (NO/SI) =0,2 (0,17-0,35)</t>
  </si>
  <si>
    <t>Sindrome agudo de distres respiratorio X2=2,300  p=0,129 Vcr=0,156 OR (NO/SI) =0,298 (0,218-0,416)</t>
  </si>
  <si>
    <t>Cuagulacion vascular diseminada X2=2,300  p=0,129 Vcr=0,156 OR (NO/SI) =0,298 (0,218-0,416)</t>
  </si>
  <si>
    <t xml:space="preserve">Resultado en rojo son tasas de mortalidad.   Del total de enfermos con agravantes, fallecen  con      , para una tasa de mortalidad estratificada de ----. No tener agravantes indico efecto protector para la mortalidad, la cual se incremento en 10,7 veces en quienes tuvieron. De ellos el shock septico </t>
  </si>
  <si>
    <r>
      <t xml:space="preserve">Shock septico X2=35,446 p=0,000 </t>
    </r>
    <r>
      <rPr>
        <b/>
        <sz val="12"/>
        <color indexed="8"/>
        <rFont val="Arial"/>
        <family val="2"/>
      </rPr>
      <t>Vcr=0,6 OR=29,7 (7,5-117,3)</t>
    </r>
  </si>
  <si>
    <t>Trasorno metabólico</t>
  </si>
  <si>
    <t xml:space="preserve">Acidosis respiratoria </t>
  </si>
  <si>
    <t>Alcalosis respiratoria</t>
  </si>
  <si>
    <t>Sin trastornos</t>
  </si>
  <si>
    <t>Estadístico exacto de Fisher X2=22,577  p=0,000</t>
  </si>
  <si>
    <t>V de Cramer= 0,458</t>
  </si>
  <si>
    <t>Leve</t>
  </si>
  <si>
    <t>Grave</t>
  </si>
  <si>
    <t>Moderada</t>
  </si>
  <si>
    <t>P  de hipotesis</t>
  </si>
  <si>
    <t>X2=13,407 p=0,000 Vcr=0,4 OR=11,2 (2,4-51,5)</t>
  </si>
  <si>
    <t>X2=76,879 p=0,000 Vcr=0,883</t>
  </si>
  <si>
    <t xml:space="preserve">Acidosis metabólica </t>
  </si>
  <si>
    <t xml:space="preserve">Normal </t>
  </si>
  <si>
    <t>Hiponatremia</t>
  </si>
  <si>
    <t>Hipernatremia</t>
  </si>
  <si>
    <t>Sodio, Potasio y Calcio</t>
  </si>
  <si>
    <t>Hipopotasemia</t>
  </si>
  <si>
    <t>Hiperpotasemia</t>
  </si>
  <si>
    <t>Hipocalcemia</t>
  </si>
  <si>
    <t>Hipercalcemia</t>
  </si>
  <si>
    <t>Potasio X2=6,156 p=0,013 Vcr=0,25 OR=3,3(1,2-8,87)</t>
  </si>
  <si>
    <t>Calcio X2=4,938  p=0,026 Vcr=0,2 Or =3,5 (1,1-11,49)</t>
  </si>
  <si>
    <t>Urgencia</t>
  </si>
  <si>
    <t>Emergencia</t>
  </si>
  <si>
    <t>Menos de 24 horas</t>
  </si>
  <si>
    <t>24-48 horas</t>
  </si>
  <si>
    <t>49-72 horas</t>
  </si>
  <si>
    <t>Variables quirúrgicas</t>
  </si>
  <si>
    <t>Tipo de cirugia X2=0,200 p=0,655</t>
  </si>
  <si>
    <t>Tiempo para la cirugia X2=1,619 p=0,445</t>
  </si>
  <si>
    <t>Procedencia extrahospitalaria X2=0,483 p=0,487</t>
  </si>
  <si>
    <t>N</t>
  </si>
  <si>
    <t>Desviación típica</t>
  </si>
  <si>
    <t>Numero de intervenciones</t>
  </si>
  <si>
    <t>Spearm</t>
  </si>
  <si>
    <t>p</t>
  </si>
  <si>
    <t>Coeficiente</t>
  </si>
  <si>
    <t xml:space="preserve">El valor del area bajo la curva indica que los dos metodos tenen una discriminacion excelente para el pronostico de la mortalidad. Los intervalos de confianza no se entrecruzan por lo que hay diferencia significativa el AUC para el indice de Mammheim  es superior al APACHE </t>
  </si>
  <si>
    <t>Sexo</t>
  </si>
  <si>
    <t>Diverticulitis</t>
  </si>
  <si>
    <t>Perforacion gastrica y duodenal</t>
  </si>
  <si>
    <t>Peritonitis urinaria</t>
  </si>
  <si>
    <t>Cirugia tumoral</t>
  </si>
  <si>
    <t>Lesiones abscedadas</t>
  </si>
  <si>
    <t>Clasificacion acidosis metabólica, Numero de intervenciones, Trastornos del Potasio</t>
  </si>
  <si>
    <t>ventilacion como variable de influencia</t>
  </si>
  <si>
    <t>Patologias de vias biliares, Perforacion gastrica y duodenal, Cirugia de control de daño, Actynecobacter sp, Clasificacion acidosis metabólica, Trastorno de Sodio, Trastornos del Potasio, Trastornos del calcio, Número de reintevenciones, Numero de intervenciones, Tiempo quirurgico, Fallo múltiple de organos, Shock septico, Sindrome agudo de distres respiratorio</t>
  </si>
  <si>
    <t>Cirugia de cntrol de daño</t>
  </si>
  <si>
    <t xml:space="preserve">Oclusiones mecanicas </t>
  </si>
  <si>
    <t>Fallecidos</t>
  </si>
  <si>
    <t>Edad agrupada</t>
  </si>
  <si>
    <t>Estadísticos descriptivos</t>
  </si>
  <si>
    <t>Desv. típ.</t>
  </si>
  <si>
    <t>Vivos</t>
  </si>
  <si>
    <t>Chi-cuadrado de Pearson=5,636 p=0,018 Hay relacion entre los rangos de edad y el estado al egreso</t>
  </si>
  <si>
    <t>V de Cramer=0,24  OR=3,5 (1,2-10,4) Tener 50 años o mas incremnto la prbabilidad de morir 3,5 veces respecto a los menores de 50 años</t>
  </si>
  <si>
    <t>PU mann Whitney=0,005 hay  diferencias estadisticas significativas de las edades según estado al egreso</t>
  </si>
  <si>
    <t>Piel</t>
  </si>
  <si>
    <t xml:space="preserve">Total </t>
  </si>
  <si>
    <t>X2 Sexo=0,36 p=0,548  X2 piel=0,079 p=0,779</t>
  </si>
  <si>
    <t xml:space="preserve">Procedencia extrahospitalaria </t>
  </si>
  <si>
    <t xml:space="preserve">Tiempo para la cirugia </t>
  </si>
  <si>
    <t xml:space="preserve">Tipo de cirugia </t>
  </si>
  <si>
    <r>
      <rPr>
        <sz val="12"/>
        <rFont val="Calibri"/>
        <family val="2"/>
      </rPr>
      <t>&lt;</t>
    </r>
    <r>
      <rPr>
        <sz val="12"/>
        <rFont val="Arial"/>
        <family val="2"/>
      </rPr>
      <t>24 horas</t>
    </r>
  </si>
  <si>
    <t>Tiempo quirúrgico (horas)</t>
  </si>
  <si>
    <t>U Mann Whitney</t>
  </si>
  <si>
    <r>
      <t>Tiempo quirurgico X2=17,221 p=0,000 Vcr=0,4 OR(</t>
    </r>
    <r>
      <rPr>
        <sz val="11"/>
        <color theme="1"/>
        <rFont val="Calibri"/>
        <family val="2"/>
      </rPr>
      <t>≤</t>
    </r>
    <r>
      <rPr>
        <sz val="11"/>
        <color theme="1"/>
        <rFont val="Arial"/>
        <family val="2"/>
      </rPr>
      <t>2/</t>
    </r>
    <r>
      <rPr>
        <sz val="11"/>
        <color theme="1"/>
        <rFont val="Calibri"/>
        <family val="2"/>
      </rPr>
      <t>&gt;</t>
    </r>
    <r>
      <rPr>
        <sz val="11"/>
        <color theme="1"/>
        <rFont val="Arial"/>
        <family val="2"/>
      </rPr>
      <t>2)=7,7(2,7-21,9)</t>
    </r>
  </si>
  <si>
    <t>Una</t>
  </si>
  <si>
    <t>Mas de una</t>
  </si>
  <si>
    <t>Reintervencion X2=26,223 p=0,000 Vcr=0,5 OR=19,6 (4,9-76,9)</t>
  </si>
  <si>
    <r>
      <rPr>
        <sz val="12"/>
        <rFont val="Calibri"/>
        <family val="2"/>
      </rPr>
      <t>&gt;</t>
    </r>
    <r>
      <rPr>
        <sz val="12"/>
        <rFont val="Arial"/>
        <family val="2"/>
      </rPr>
      <t xml:space="preserve"> Uno</t>
    </r>
  </si>
  <si>
    <r>
      <rPr>
        <sz val="12"/>
        <rFont val="Calibri"/>
        <family val="2"/>
      </rPr>
      <t>≤ U</t>
    </r>
    <r>
      <rPr>
        <sz val="12"/>
        <rFont val="Arial"/>
        <family val="2"/>
      </rPr>
      <t>no</t>
    </r>
  </si>
  <si>
    <t>≤ Dos horas</t>
  </si>
  <si>
    <t>&gt; Dos horas</t>
  </si>
  <si>
    <t>Intervenciones X2=47,516 p=0,000 Vcr=0,7 OR=48,5 (12,3-191)</t>
  </si>
  <si>
    <t xml:space="preserve">Intervenciones </t>
  </si>
  <si>
    <t xml:space="preserve">Tiempo quirúrgico </t>
  </si>
  <si>
    <t xml:space="preserve">Reintervención </t>
  </si>
  <si>
    <t xml:space="preserve">Sodio </t>
  </si>
  <si>
    <t>Potasio</t>
  </si>
  <si>
    <t>Calcio</t>
  </si>
  <si>
    <t>El punto de corte obtenido por el arbol de clasificacion con criterio de 50 de minimo de casos en el nodo filial y 25 en el parenteral coincide con el obtenido por Jouden y el metodo de Distancia; la clasificacion por este metodo es de del 95,8% global; en el pronostico de la mortalidad del 89,7 % y para vivir ante la enfermedad del 98,5 %</t>
  </si>
  <si>
    <t>Predicted Probability for Estadodelegreso=1</t>
  </si>
  <si>
    <t>La variable (o variables) de resultado de contraste: Indice de Mannheim, Apache al ingreso, Predicted Probability for Estadodelegreso=1 tiene al menos un empate entre el grupo de estado real positivo y el grupo de estado real negativo. Los estadísticos pueden estar sesgados .</t>
  </si>
  <si>
    <r>
      <t>Error típ.</t>
    </r>
    <r>
      <rPr>
        <vertAlign val="superscript"/>
        <sz val="9"/>
        <color indexed="8"/>
        <rFont val="Arial"/>
        <family val="2"/>
      </rPr>
      <t>a</t>
    </r>
  </si>
  <si>
    <r>
      <t>Sig. asintótica</t>
    </r>
    <r>
      <rPr>
        <vertAlign val="superscript"/>
        <sz val="9"/>
        <color indexed="8"/>
        <rFont val="Arial"/>
        <family val="2"/>
      </rPr>
      <t>b</t>
    </r>
  </si>
  <si>
    <t xml:space="preserve">Hipertensión arterial  </t>
  </si>
  <si>
    <t xml:space="preserve">Diabetes mellitus </t>
  </si>
  <si>
    <t xml:space="preserve">Enfermedad pulmonar obstructiva crónica </t>
  </si>
  <si>
    <t xml:space="preserve">Asma Bronquial </t>
  </si>
  <si>
    <t xml:space="preserve">Obesidad </t>
  </si>
  <si>
    <t xml:space="preserve">Consumidor de tabaco </t>
  </si>
  <si>
    <t xml:space="preserve">Consumidor de bebidas alcoholicas </t>
  </si>
  <si>
    <t>Cardiopatía isquémica</t>
  </si>
  <si>
    <t>Peritonitis postrauma</t>
  </si>
  <si>
    <t xml:space="preserve">Diverticulitis X2=1,145 p=0,285 </t>
  </si>
  <si>
    <t xml:space="preserve">Apendicitis aguda X2=0,894 p=0,344 </t>
  </si>
  <si>
    <r>
      <t xml:space="preserve">Shock septico </t>
    </r>
    <r>
      <rPr>
        <b/>
        <sz val="12"/>
        <rFont val="Arial"/>
        <family val="2"/>
      </rPr>
      <t>OR=29,7 (7,5-117,3)</t>
    </r>
  </si>
  <si>
    <t>Sin agravantes OR=0,029 (0,08-0,1)</t>
  </si>
  <si>
    <t>Fallo múltiple de organos OR =0,2 (0,17-0,35)</t>
  </si>
  <si>
    <t>Sindrome agudo de distres respiratorio OR =0,298 (0,218-0,416)</t>
  </si>
  <si>
    <t>Cuagulacion vascular diseminada  OR=0,298 (0,218-0,416)</t>
  </si>
  <si>
    <t>Insuficiencia renal OR =0,62 (0,1-3,2)</t>
  </si>
  <si>
    <t>Germenes aislados</t>
  </si>
  <si>
    <t>Actynecobacter sp X2=4,572 p=0,032 OR:4 (1,04-15,6)</t>
  </si>
  <si>
    <t>Número de reintervenciones</t>
  </si>
  <si>
    <t>Trastorno metabólico</t>
  </si>
  <si>
    <t>Alcalosis metabólica</t>
  </si>
  <si>
    <t>Nombre y Apellidos</t>
  </si>
  <si>
    <t xml:space="preserve">Fecha ingeso </t>
  </si>
  <si>
    <t xml:space="preserve">Fecha egreso </t>
  </si>
  <si>
    <t>Estadia Hospitalaria</t>
  </si>
  <si>
    <t>Edad</t>
  </si>
  <si>
    <t>Raza</t>
  </si>
  <si>
    <t>APP</t>
  </si>
  <si>
    <t>HTA</t>
  </si>
  <si>
    <t>DM</t>
  </si>
  <si>
    <t>CI</t>
  </si>
  <si>
    <t>AB</t>
  </si>
  <si>
    <t>EPOC</t>
  </si>
  <si>
    <t>tiroides</t>
  </si>
  <si>
    <t>Consumidos de beidas alcolicas</t>
  </si>
  <si>
    <t>Fumador</t>
  </si>
  <si>
    <t>obesidad</t>
  </si>
  <si>
    <t>DX Ingreso</t>
  </si>
  <si>
    <t xml:space="preserve">Apendicitis Aguda </t>
  </si>
  <si>
    <t xml:space="preserve">Patologias Biliares </t>
  </si>
  <si>
    <t>Pelvis peritonitis</t>
  </si>
  <si>
    <t>peritonitis postraumatica</t>
  </si>
  <si>
    <t>Indice de mannheim</t>
  </si>
  <si>
    <t xml:space="preserve">Agravantes </t>
  </si>
  <si>
    <t>IRA</t>
  </si>
  <si>
    <t>FMO</t>
  </si>
  <si>
    <t xml:space="preserve"> ARDS</t>
  </si>
  <si>
    <t>Shock mixto</t>
  </si>
  <si>
    <t>Disfunciòn Hepàtica</t>
  </si>
  <si>
    <t>CID</t>
  </si>
  <si>
    <t>TEP</t>
  </si>
  <si>
    <t>HDA</t>
  </si>
  <si>
    <t>TVP</t>
  </si>
  <si>
    <t>OTRAS</t>
  </si>
  <si>
    <t>Valores de Gasometria</t>
  </si>
  <si>
    <t>Acidosis metabòlica</t>
  </si>
  <si>
    <t>Trastorno de Sodio</t>
  </si>
  <si>
    <t>Trastornos del Potasio</t>
  </si>
  <si>
    <t>Trastornos del calcio</t>
  </si>
  <si>
    <t>Antibiotico</t>
  </si>
  <si>
    <t>Germen</t>
  </si>
  <si>
    <t xml:space="preserve">CONTAMINADAS </t>
  </si>
  <si>
    <t>PROTEUS</t>
  </si>
  <si>
    <t>SCN</t>
  </si>
  <si>
    <t>Pseudomona aeruginosa</t>
  </si>
  <si>
    <t>klebsiella pn</t>
  </si>
  <si>
    <t>klebsiella/proteus</t>
  </si>
  <si>
    <t>klebsiella/pseudomona</t>
  </si>
  <si>
    <t>klebsiella/Acynetobacter</t>
  </si>
  <si>
    <t xml:space="preserve">E Coli </t>
  </si>
  <si>
    <t>Ecoli/enterobacter</t>
  </si>
  <si>
    <t>Ecoli/Pseudomona</t>
  </si>
  <si>
    <t>E coli/proteus</t>
  </si>
  <si>
    <t>E coli/Klebsiella</t>
  </si>
  <si>
    <t>Actinectobacter</t>
  </si>
  <si>
    <t>Enterobacter</t>
  </si>
  <si>
    <t>enterobacter/proteus</t>
  </si>
  <si>
    <t xml:space="preserve">TIEMPO CIRUGIA INICIAL </t>
  </si>
  <si>
    <t xml:space="preserve">EXTRAHOSPITALARIA </t>
  </si>
  <si>
    <t>NUMERO DE REINTERVENCIONES</t>
  </si>
  <si>
    <t>NUMERO INTERVENCIONES</t>
  </si>
  <si>
    <t>Tiempo quirurgico</t>
  </si>
  <si>
    <t>OCP</t>
  </si>
  <si>
    <t>Etilico cronico</t>
  </si>
  <si>
    <t>PH:7,48/PCO2:31,7/PO2:-/SB:23.7/EB:1,2/NA:135/K:2.7/CA:0,62</t>
  </si>
  <si>
    <t>TRIFAMOX/CEFTRIAXONA/GENTAMICINA</t>
  </si>
  <si>
    <t>E. COLI</t>
  </si>
  <si>
    <t>YSJC</t>
  </si>
  <si>
    <t>SANO</t>
  </si>
  <si>
    <t>OIMB</t>
  </si>
  <si>
    <t>PH:7,36/PCO2:38,3/PO2:124/SB:25/EB:-1.2/NA:138/K:3.04/CA:0.97</t>
  </si>
  <si>
    <t>PIPERAZAM/METRONIDAZOL</t>
  </si>
  <si>
    <t xml:space="preserve">Enterobacter + E.coli </t>
  </si>
  <si>
    <t>MVR</t>
  </si>
  <si>
    <t>Colecistitis Aguda BILIAR</t>
  </si>
  <si>
    <t>PH:7,16/PCO2:43,7/PO2:92/SB:15.7/EB:-9.1/NA:132/K:2.7/CA:0,62</t>
  </si>
  <si>
    <t>PIPERAZAM</t>
  </si>
  <si>
    <t xml:space="preserve">Contaminados </t>
  </si>
  <si>
    <t>ARCC</t>
  </si>
  <si>
    <t>HTA,DM</t>
  </si>
  <si>
    <t>Ulcera Gasrica/ duodunal Perforada</t>
  </si>
  <si>
    <t>PH:7,12/PCO2:50.1/PO2:82/SB:12.5/EB:-15.6/NA:129/K:2.2/CA:0.96</t>
  </si>
  <si>
    <t>Ceftriaxon/Metronidazol/ Gentamicina</t>
  </si>
  <si>
    <t>YCY</t>
  </si>
  <si>
    <t>HTA, fumador</t>
  </si>
  <si>
    <t>Cirugia de traumas</t>
  </si>
  <si>
    <t>PH:7,25/PCO2:48,7/PO2:86,6/SB:19.9/EB:-6.7/NA:132/K:3.4/CA:0,99</t>
  </si>
  <si>
    <t>Cefepime+ metronidazol</t>
  </si>
  <si>
    <t xml:space="preserve"> klebsiella Proteus spp</t>
  </si>
  <si>
    <t>RCF</t>
  </si>
  <si>
    <t>HTA, CARDIPATIA ISQUEMICA</t>
  </si>
  <si>
    <t>PH:7,24/PCO2:42,7/PO2:87,6/SB:19,1/EB:-7,1/NA:137/K:4.1/CA:0.96</t>
  </si>
  <si>
    <t>COLISTINA+AMIKACINA</t>
  </si>
  <si>
    <t>AGH</t>
  </si>
  <si>
    <t xml:space="preserve">MATERNA </t>
  </si>
  <si>
    <t xml:space="preserve">Peritonitis Urinaria </t>
  </si>
  <si>
    <t>PH:7,17/PCO2:47,7/PO2:149/SB:16,3/EB:-9.3/NA:147/K:5.1/CA:0.98</t>
  </si>
  <si>
    <t>MEROPENEM</t>
  </si>
  <si>
    <t>DRC</t>
  </si>
  <si>
    <t>PH:7,36/PCO2:44,7/PO2:84,6/SB:21/EB:-4.9/NA:135.7/K:3.1/CA:0.76</t>
  </si>
  <si>
    <t>Ceftriaxon/Metronidazol/ Amikacina</t>
  </si>
  <si>
    <t>Staphilococcus coagulasa negativo</t>
  </si>
  <si>
    <t>DJH</t>
  </si>
  <si>
    <t xml:space="preserve">DM </t>
  </si>
  <si>
    <t>Colecistopancreatitis BILIAR</t>
  </si>
  <si>
    <t>PH:7,23/PCO2:34,7/PO2:166/SB:18/EB:-5.4/NA:145/K:2.1/CA:1.12</t>
  </si>
  <si>
    <t>ceftriaxona /metronidazol/genta/ piperazam</t>
  </si>
  <si>
    <t>E. coli</t>
  </si>
  <si>
    <t>GTSF</t>
  </si>
  <si>
    <t>PH:7,37/PCO2:45,3/PO2:103/SB:23/EB:-2.1/NA:146/K:4.02/CA:0.87</t>
  </si>
  <si>
    <t>LGF</t>
  </si>
  <si>
    <t>HTA,DM, FA</t>
  </si>
  <si>
    <t>PH:7,35/PCO2:45,3/PO2:86/SB:21/EB:-4.9/NA:139/K:3.02/CA:0.77</t>
  </si>
  <si>
    <t>MCA</t>
  </si>
  <si>
    <t xml:space="preserve">Absceso subfrenico derecho </t>
  </si>
  <si>
    <t>PH:7,10/PCO2:35,3/PO2:88/SB:10/EB:-11.2/NA:134/K:2.24/CA:0.99</t>
  </si>
  <si>
    <t>BGP</t>
  </si>
  <si>
    <t>Cardiopata</t>
  </si>
  <si>
    <t>Perforacion de ileon terminal</t>
  </si>
  <si>
    <t>AGC</t>
  </si>
  <si>
    <t>PH:7,35/PCO2:45,3/PO2:1212/SB:26/EB:-1.8/NA:1343/K:3.6/CA:1.12</t>
  </si>
  <si>
    <t>Ciprofloxacina+ metronidazol</t>
  </si>
  <si>
    <t>DCC</t>
  </si>
  <si>
    <t>Cirugia de cotrol de daño</t>
  </si>
  <si>
    <t>PH:7,36/PCO2:42,3/PO2:98/SB:16.5/EB:-11.6/NA:148/K:2.6/CA:0.78</t>
  </si>
  <si>
    <t>MEROPENEM+ COLISTINA</t>
  </si>
  <si>
    <t>ACINETOBACTER</t>
  </si>
  <si>
    <t>MPS</t>
  </si>
  <si>
    <t>PH:7,16/PCO2:40.1/PO2:82/SB:14.5/EB:-25.6/NA:139/K:2.62/CA:0.91</t>
  </si>
  <si>
    <t>ceftriaxona/metronidazol/genta</t>
  </si>
  <si>
    <t>CAMM</t>
  </si>
  <si>
    <t>Ceftriaxon metronidazol genta</t>
  </si>
  <si>
    <t>FGO</t>
  </si>
  <si>
    <t>HTA, AB, EPOC</t>
  </si>
  <si>
    <t>T. colon Fuga de Anastomosis</t>
  </si>
  <si>
    <t>PH:7,15/PCO2:44.3/PO2:78/SB:9.8/EB:-23/NA:137/K:1.8/CA:0.76</t>
  </si>
  <si>
    <t>Meropenem/ metronidazol</t>
  </si>
  <si>
    <t>E. COLI/ Klebsiella pn</t>
  </si>
  <si>
    <t>AFV</t>
  </si>
  <si>
    <t>HTA, FUMADOR</t>
  </si>
  <si>
    <t>PH:7,20/PCO2:46.5/PO2:88/SB:17,9/EB:-12/NA:147/K:4,45/CA:1.128</t>
  </si>
  <si>
    <t>Piperazam</t>
  </si>
  <si>
    <t>EJM</t>
  </si>
  <si>
    <t xml:space="preserve">HTA, DM, </t>
  </si>
  <si>
    <t>PH:7,16/PCO2:40.7/PO2:135/SB:21,2/EB:- 7.4/NA:143/K:2.68/CA:0.77</t>
  </si>
  <si>
    <t>Ceftrixona Metronidazol Genta</t>
  </si>
  <si>
    <t>SCT</t>
  </si>
  <si>
    <t>PH:7,46/PCO2:40.7/PO2:135/SB:27,2/EB:- 1.4/NA:149/K:4.45/CA:0.89</t>
  </si>
  <si>
    <t>Meropenem</t>
  </si>
  <si>
    <t>KLebsiella pn</t>
  </si>
  <si>
    <t>JRMG</t>
  </si>
  <si>
    <t>EPOC, FUMADOR</t>
  </si>
  <si>
    <t>shock septico</t>
  </si>
  <si>
    <t>PH:7,14/PCO2:57/PO2:79,9/SB:16,2/EB:- 11.4/NA:146/K:2.45/CA:1.1</t>
  </si>
  <si>
    <t>Metronidazol Genta Ceftazidima</t>
  </si>
  <si>
    <t>Pseudomona aeruginosa/E. coli</t>
  </si>
  <si>
    <t>DBA</t>
  </si>
  <si>
    <t>PH:7,37/PCO2:46/PO2:114/SB:25,7/EB:- 0,9/NA:145/.7K:4.45/CA:1.19</t>
  </si>
  <si>
    <t>Ceftriaxona Metronidazol Gentamicina/ Meropenem</t>
  </si>
  <si>
    <t>JTPA</t>
  </si>
  <si>
    <t>PH:7,45/PCO2:46.6/PO2:99.2/SB:26.8/EB:- 1,9/NA:144/.7K:3.15/CA:1.01</t>
  </si>
  <si>
    <t>Ceftriaxona, Clindamicina</t>
  </si>
  <si>
    <t>ECL</t>
  </si>
  <si>
    <t xml:space="preserve">Colecistitis Aguda </t>
  </si>
  <si>
    <t>PH:7,30/PCO2:46/PO2:95.1/SB:29,7/EB:- 3,9/NA:143/.7K:4.06/CA:0.90</t>
  </si>
  <si>
    <t>Cefotaxima/ Clindamicina</t>
  </si>
  <si>
    <t>s. coagulasa negativo</t>
  </si>
  <si>
    <t>YMR</t>
  </si>
  <si>
    <t>Volvulo de Sigmoide</t>
  </si>
  <si>
    <t>PH:7,29/PCO2:43.6/PO2:96.3/SB:19,7/EB:- 8,9/NA:146.4/.7K:2.16/CA:0.97</t>
  </si>
  <si>
    <t>Ceftriaxona, Metronidazol, Genta</t>
  </si>
  <si>
    <t>klebsiella pn, proteus spp</t>
  </si>
  <si>
    <t>FEC</t>
  </si>
  <si>
    <t>EPOC, HTA, DM</t>
  </si>
  <si>
    <t>Deshiscencia de sutura</t>
  </si>
  <si>
    <t>PH:7,21/PCO2:46.9/PO2:96.9/SB:22.8/EB:- 3,9/NA:144/.7K:5.01/CA:1.234</t>
  </si>
  <si>
    <t>Ceftriaxona Metronidazol Genta</t>
  </si>
  <si>
    <t>LRV</t>
  </si>
  <si>
    <t xml:space="preserve">Fumador, bebedor </t>
  </si>
  <si>
    <t>PH:7,36/PCO2:45.3/PO2:99.9/SB:26.8/EB:- 1,9/NA:145/.7K:4.11/CA:1.09</t>
  </si>
  <si>
    <t>Ciprofloxacina+ Metronidazol</t>
  </si>
  <si>
    <t>JGL</t>
  </si>
  <si>
    <t>HTA, BEBEDOR</t>
  </si>
  <si>
    <t>Colecistopancreatitis</t>
  </si>
  <si>
    <t>PH:7,42/PCO2:31/PO2:129.9/SB:25.8/EB:0.,9/NA:147/.7K:4.53/CA:1.1</t>
  </si>
  <si>
    <t>Ceftazidima</t>
  </si>
  <si>
    <t>pseudomona aeruginosa</t>
  </si>
  <si>
    <t>YCC</t>
  </si>
  <si>
    <t>Shock septico, IRA</t>
  </si>
  <si>
    <t>PH:7,20/PCO2:42/PO2:85.1/SB:19,7/EB:- -7,9/NA:152/.7K:4.0/CA:0.91</t>
  </si>
  <si>
    <t>Meropenen -- Gentamicina -- Clindamicina</t>
  </si>
  <si>
    <t>GMA</t>
  </si>
  <si>
    <t>Fumador, Epilepsia</t>
  </si>
  <si>
    <t>PH:7,36/PCO2:46/PO2:99,9/SB:19,2/EB:- 4.4/NA:136/K:2.45/CA:0.95</t>
  </si>
  <si>
    <t>Proteus spp</t>
  </si>
  <si>
    <t>JARM</t>
  </si>
  <si>
    <t>HTA, ASMA</t>
  </si>
  <si>
    <t>Plastron apendicular perforado</t>
  </si>
  <si>
    <t>PH:7,29/PCO2:44./PO2:93.1/SB:27.8/EB:- 1,3/NA:145/.7K:2.15/CA:0.86</t>
  </si>
  <si>
    <t>HCC</t>
  </si>
  <si>
    <t>Cardiopata, Diabetica</t>
  </si>
  <si>
    <t>PH:7,17/PCO2:36.6/PO2:84.2/SB:15.8/EB:- 17,9/NA:144/.7K:2.05/CA:0.41</t>
  </si>
  <si>
    <t>Meropenem Gentamicina Ceftazidima</t>
  </si>
  <si>
    <t>pseudomona aeruginosa, E coli</t>
  </si>
  <si>
    <t>LFS</t>
  </si>
  <si>
    <t>Obesa, HTA, Diabetica</t>
  </si>
  <si>
    <t>PH:7,11/PCO2:30.7/PO2:135/SB:7.8/EB:- 17.4/NA:143/K:3.03/CA:0.67</t>
  </si>
  <si>
    <t>Metronidazol/Genta/Ceftazidima</t>
  </si>
  <si>
    <t>ODP</t>
  </si>
  <si>
    <t>Obesa Diabetica</t>
  </si>
  <si>
    <t>PH:7,37/PCO2:44/PO2:112,0/SB:27,2/EB:- 4.24/NA:147/K:4.55/CA:0.65</t>
  </si>
  <si>
    <t>Ceftazidima, Gentamicina</t>
  </si>
  <si>
    <t>Pseudomona eruginosa</t>
  </si>
  <si>
    <t>JLG</t>
  </si>
  <si>
    <t>PH:7,05/PCO2: 38.6/PO2:82.4/SB:10.8/EB:- 22.4/NA:149/K:2.33/CA:0.87</t>
  </si>
  <si>
    <t>DPE</t>
  </si>
  <si>
    <t>Fumadora</t>
  </si>
  <si>
    <t>Peritonitis Fibrinopurulenta</t>
  </si>
  <si>
    <t>PH:7,32/PCO2:41/PO2:99.1/SB:22.4/EB:5,9/NA:143/.7K:3.53/CA:1.19</t>
  </si>
  <si>
    <t>Ceftriaxona Genta Clindamicina</t>
  </si>
  <si>
    <t>klebsiella pn, acinetobacter</t>
  </si>
  <si>
    <t xml:space="preserve">MCMR </t>
  </si>
  <si>
    <t>Obesa Diabetica,  HTA</t>
  </si>
  <si>
    <t>PH:7,31/PCO2:46/PO2:86.7/SB:19,2/EB:- 3.6/NA:146/.7K:2.45/CA:0.55</t>
  </si>
  <si>
    <t>E. coli Pseudomona aeruginosa</t>
  </si>
  <si>
    <t>YGM</t>
  </si>
  <si>
    <t>Ulcera gastrica / duodenal perforada</t>
  </si>
  <si>
    <t>PH:7,26/PCO2:45/PO2:96.3/SB:19,8/EB:- 4.1/NA:146/K:2.02/CA:0.35</t>
  </si>
  <si>
    <t>Ceftriaxona Metronidazol Gentamicina</t>
  </si>
  <si>
    <t>Klebsiella pn</t>
  </si>
  <si>
    <t>RLM</t>
  </si>
  <si>
    <t>HTA Bebedor EPOC AB</t>
  </si>
  <si>
    <t>PH:7,38/PCO2:52/PO2:106.3/SB:29,5/EB:2.3/NA:145.5/K:4.68/CA:0.95</t>
  </si>
  <si>
    <t>Cefrazidima Metronidazol</t>
  </si>
  <si>
    <t>YBA</t>
  </si>
  <si>
    <t>PH:7,34/PCO2:45/PO2:157.3/SB:25,9/EB:1.3/NA:145.1/K:4.28/CA:1.23</t>
  </si>
  <si>
    <t>GPB</t>
  </si>
  <si>
    <t>PH:7,37/PCO2:45/PO2:157.3/SB:25,9/EB:1.3/NA:145.1/K:4.28/CA:1.23</t>
  </si>
  <si>
    <t xml:space="preserve">Ceftriaxona </t>
  </si>
  <si>
    <t>YBR</t>
  </si>
  <si>
    <t>PH:7,40/PCO2:41/PO2:98/SB:25.4/EB:2.3/NA:141.9/K:2.18/CA:0,66</t>
  </si>
  <si>
    <t>Ampicillina</t>
  </si>
  <si>
    <t>JRL</t>
  </si>
  <si>
    <t>Shock septico ARDS</t>
  </si>
  <si>
    <t>PH:7,06/PCO2:35/PO2:84/SB:13.4/EB:-12.3/NA:151.1/K:2.18/CA:0,58</t>
  </si>
  <si>
    <t>MEAR</t>
  </si>
  <si>
    <t>Obesa DM</t>
  </si>
  <si>
    <t>PH:7,39/PCO2:64./PO2:193.1/SB:27.8/EB:- 3,3/NA:142/.7K:3.15/CA:0.76</t>
  </si>
  <si>
    <t>Ceftriaxona -- Metronidazol -- Gentamicina</t>
  </si>
  <si>
    <t>Acinetobacter</t>
  </si>
  <si>
    <t>ALRB</t>
  </si>
  <si>
    <t>Quiste pancreatico</t>
  </si>
  <si>
    <t>PH:7,36/PCO2:38/PO2:99.3/SB:25.8/EB:0.1/NA:136/K:1.26/CA:0.79</t>
  </si>
  <si>
    <t>Cefazolina Amikacina</t>
  </si>
  <si>
    <t>LMPG</t>
  </si>
  <si>
    <t>HTA DM EPOC</t>
  </si>
  <si>
    <t>PH:7,27/PCO2:58/PO2:89/SB:17.2/EB:-8.1/NA:129/K:3.46/CA:0.79</t>
  </si>
  <si>
    <t>RSP</t>
  </si>
  <si>
    <t>HTA EPOC</t>
  </si>
  <si>
    <t>PH:7,30/PCO2:41,6/PO2:78.0/SB:18,5/EB:-9.3/NA:144.6/K:2.66/CA:0.85</t>
  </si>
  <si>
    <t>MAK</t>
  </si>
  <si>
    <t>PH:7,35/PCO2:45/PO2:97.3/SB:26,1/EB:1.4/NA:143.1/K:3.88/CA:0.99</t>
  </si>
  <si>
    <t>EBR</t>
  </si>
  <si>
    <t>HTA Cardiopatia</t>
  </si>
  <si>
    <t>PH:7,59/PCO2:40/PO2:96.6/SB:28,8/EB:- 4.1/NA:146/K:1.11/CA:0.49</t>
  </si>
  <si>
    <t>ARH</t>
  </si>
  <si>
    <t>Obeso Fumador</t>
  </si>
  <si>
    <t>PH:7,29/PCO2:40/PO2:96.6/SB:18,3/EB:- 6.1/NA:136/K:5.11/CA:0.99</t>
  </si>
  <si>
    <t>POA</t>
  </si>
  <si>
    <t>DM Bebedor</t>
  </si>
  <si>
    <t>PH:7,40/PCO2:44/PO2:94,8/SB:18.4/EB:-6.3/NA:139.9/K:2.98/CA:0,96</t>
  </si>
  <si>
    <t>Gentamicina Clindamicina Ceftazidima</t>
  </si>
  <si>
    <t>E. coli  Klebsiella pn</t>
  </si>
  <si>
    <t>TAAA</t>
  </si>
  <si>
    <t>Fumador HTA Cardiopata</t>
  </si>
  <si>
    <t>PH:7,17/PCO2:38/PO2:79/SB:11.2/EB:-15.1/NA:139/K:2.46/CA:0.69</t>
  </si>
  <si>
    <t>MSG</t>
  </si>
  <si>
    <t xml:space="preserve">HTA </t>
  </si>
  <si>
    <t>Laceracion de recto</t>
  </si>
  <si>
    <t>YGS</t>
  </si>
  <si>
    <t>PH:7,36/PCO2:44/PO2:96.3/SB:25,1/EB:0.4/NA:140.1/K:4.68/CA:0.99</t>
  </si>
  <si>
    <t>Ceftriaxona Amikacina</t>
  </si>
  <si>
    <t>OBA</t>
  </si>
  <si>
    <t>Bebedor HTA</t>
  </si>
  <si>
    <t>PH:7,39/PCO2:40/PO2:92.5/SB19,3/EB:- 5.1/NA:146/K:2.14/CA:0.49</t>
  </si>
  <si>
    <t>BFR</t>
  </si>
  <si>
    <t>PH:7,36/PCO2:45/PO2:94/SB:21.2/EB:-8.03/NA:141.1/K:2.68/CA:0,98</t>
  </si>
  <si>
    <t>GPN</t>
  </si>
  <si>
    <t>EPOC HTA</t>
  </si>
  <si>
    <t>PH:7,10/PCO2:52/PO2:76.3/SB:17,8/EB:- 6.1/NA:136/K:2.22/CA:0.95</t>
  </si>
  <si>
    <t>Meopenem</t>
  </si>
  <si>
    <t>YPL</t>
  </si>
  <si>
    <t>Cirugia de trauma</t>
  </si>
  <si>
    <t>PH:7,08/PCO2:22/PO2:146.3/SB:9,5/EB:-19.3/NA:148/K:2.98/CA:0.75</t>
  </si>
  <si>
    <t>ECF</t>
  </si>
  <si>
    <t xml:space="preserve">Fumador HTA </t>
  </si>
  <si>
    <t>Abscesos hepaticos multiples</t>
  </si>
  <si>
    <t>PH:7,39/PCO2:45/PO2:93.6/SB:20.1/EB:- 3.1/NA:146/K:3.81/CA:0.89</t>
  </si>
  <si>
    <t>MBF</t>
  </si>
  <si>
    <t>PH:7,19/PCO2:30/PO2:82.5/SB19,1/EB:- 7.1/NA:136/K:3.54/CA:0.149</t>
  </si>
  <si>
    <t>JY</t>
  </si>
  <si>
    <t>Colangitis aguda</t>
  </si>
  <si>
    <t>PH:7,35/PCO2:45/PO2:100.3/SB:26,7/EB:2.3/NA:146.1/K:2.28/CA:0.43</t>
  </si>
  <si>
    <t>Ceftriaxona clindamicina genta</t>
  </si>
  <si>
    <t xml:space="preserve">Enterobacter </t>
  </si>
  <si>
    <t>BCC</t>
  </si>
  <si>
    <t>HTA Obesa</t>
  </si>
  <si>
    <t>PH:7,27/PCO2:40/PO2:92/SB:15.2/EB:-9.1/NA:139/K:2.46/CA:0.99</t>
  </si>
  <si>
    <t>MMH</t>
  </si>
  <si>
    <t>DM LES</t>
  </si>
  <si>
    <t>PH:7,11/PCO2:22/PO2:76/SB:12,8/EB:- 9.1/NA:136/K:2.22/CA:0.95</t>
  </si>
  <si>
    <t>YRQ</t>
  </si>
  <si>
    <t>MBB</t>
  </si>
  <si>
    <t>HTA DM Cardiopata</t>
  </si>
  <si>
    <t>PH:7,02/PCO2: 31/PO2:74/SB:9.4/EB:-12.3/NA:131.1/K:2.11/CA:0,58</t>
  </si>
  <si>
    <t>CT</t>
  </si>
  <si>
    <t>DM Obesa</t>
  </si>
  <si>
    <t>EDC</t>
  </si>
  <si>
    <t>Fumador HTA</t>
  </si>
  <si>
    <t xml:space="preserve">Meropenem </t>
  </si>
  <si>
    <t>OMC</t>
  </si>
  <si>
    <t xml:space="preserve">Shock septico </t>
  </si>
  <si>
    <t>PH:7,17/PCO2:38/PO2:89/SB:12.6/EB:-11.1/NA:135/K:3.46/CA:0.79</t>
  </si>
  <si>
    <t>YHG</t>
  </si>
  <si>
    <t>PH:7,29/PCO2:40/PO2:89.5/SB20,1/EB:- 6.6/NA:137/K:4.54/CA:0.49</t>
  </si>
  <si>
    <t>FDG</t>
  </si>
  <si>
    <t>MG</t>
  </si>
  <si>
    <t>Colecistitis aguda</t>
  </si>
  <si>
    <t>PH:7,22/PCO2:47,7/PO2:97.8/SB:15.7/EB:-15.1/NA:137/K:2.4/CA:0,897</t>
  </si>
  <si>
    <t>Meropenen</t>
  </si>
  <si>
    <t>VRR</t>
  </si>
  <si>
    <t>PH:7,41/PCO2:46/PO2:91,8/SB:18.4/EB:-6.3/NA:139.9/K:2.88/CA:0,96</t>
  </si>
  <si>
    <t>Ceftriaxona</t>
  </si>
  <si>
    <t>proteus spp E. coli</t>
  </si>
  <si>
    <t>YEP</t>
  </si>
  <si>
    <t xml:space="preserve">HTA Fumador </t>
  </si>
  <si>
    <t>PH:7,33/PCO2:44/PO2:96.6/SB:15,1/EB:-8.4/NA:140.1/K:1.98/CA:0.79</t>
  </si>
  <si>
    <t>Tazobactam</t>
  </si>
  <si>
    <t>YMM</t>
  </si>
  <si>
    <t>peritonitis urinaria</t>
  </si>
  <si>
    <t>PH:7,26/PCO2:44/PO2:93.6/SB:18,8/EB:- 7.1/NA:136/K:2.51/CA:0.89</t>
  </si>
  <si>
    <t>JRVR</t>
  </si>
  <si>
    <t>DM EPOC</t>
  </si>
  <si>
    <t>PH:7,09/PCO2: 51/PO2:74/SB:8.4/EB:-12.3/NA:139.1/K:2.41/CA:0,78</t>
  </si>
  <si>
    <t>Klebsiella pneumoniae</t>
  </si>
  <si>
    <t xml:space="preserve">fuga de anastomosis </t>
  </si>
  <si>
    <t>PH:7,12/PCO2:37,7/PO2:95.8/SB:5.7/EB:-22.1/NA:127/K:2.04/CA:0,37</t>
  </si>
  <si>
    <t>RAM</t>
  </si>
  <si>
    <t>EPOC HTA AB</t>
  </si>
  <si>
    <t>PH:7,20/PCO2:61/PO2:77.3/SB:15,9/EB:11.3/NA:135.1/K:2.28/CA:0.23</t>
  </si>
  <si>
    <t>TRIFAMOX</t>
  </si>
  <si>
    <t>E. coli enterobacter</t>
  </si>
  <si>
    <t>EPR</t>
  </si>
  <si>
    <t>PH:7,16/PCO2:48/PO2:79/SB:19.6/EB:-6.9/NA:142/K:2.06/CA:0.55</t>
  </si>
  <si>
    <t>proteus enterobacter</t>
  </si>
  <si>
    <t>DFPF</t>
  </si>
  <si>
    <t xml:space="preserve">FMO Shock septico </t>
  </si>
  <si>
    <t>Cefazolina Gentamicina</t>
  </si>
  <si>
    <t xml:space="preserve">pseudomona aeruginosa </t>
  </si>
  <si>
    <t>GMM</t>
  </si>
  <si>
    <t>Obesa HTA</t>
  </si>
  <si>
    <t>PH:7,14/PCO2:40.7/PO2:55/SB:15,2/EB:- 10.4/NA:143/K:2.58/CA:0.61</t>
  </si>
  <si>
    <t>Ceftriaxona Metronidazol Amikacina</t>
  </si>
  <si>
    <t>SCLF</t>
  </si>
  <si>
    <t>EPOC DM</t>
  </si>
  <si>
    <t>Ceftriaxona -- Metronidazol -- Amikacina</t>
  </si>
  <si>
    <t xml:space="preserve">Pseudomona aeruginosa </t>
  </si>
  <si>
    <t>RAS</t>
  </si>
  <si>
    <t>Peritonitis fecaloidea</t>
  </si>
  <si>
    <t>PH:7,16/PCO2:44/PO2:96.3/SB:18/EB:-8.4/NA:140.1/K:3.68/CA:0.60</t>
  </si>
  <si>
    <t>JYDH</t>
  </si>
  <si>
    <t>Fumadora HTA</t>
  </si>
  <si>
    <t>PH:7,19/PCO2:54/PO2:74,8/SB:18.4/EB:-7.3/NA:145,8/K:3.98/CA:0,86</t>
  </si>
  <si>
    <t>TWO</t>
  </si>
  <si>
    <t>HTA Hipertiroidismo</t>
  </si>
  <si>
    <t>Shock septico FMO</t>
  </si>
  <si>
    <t>PH:7,17/PCO2:44/PO2:95,0/SB:20,2/EB:- 6.24/NA:143/K:3.55/CA:0.65</t>
  </si>
  <si>
    <t xml:space="preserve">Meropenem Tigerciclina </t>
  </si>
  <si>
    <t xml:space="preserve">Acinetobacter </t>
  </si>
  <si>
    <t>IRM</t>
  </si>
  <si>
    <t>PH:7,30/PCO2:45/PO2:90,3/SB:18,9/EB:-4.3/NA:142.1/K:3.98/CA:0.73</t>
  </si>
  <si>
    <t xml:space="preserve">Ceftriaxona clindamicina </t>
  </si>
  <si>
    <t>ML</t>
  </si>
  <si>
    <t>PH:7,16/PCO2:39/PO2:94/SB:21.4/EB:-5.3/NA:141.1/K:4.08/CA:0,98</t>
  </si>
  <si>
    <t>RDC</t>
  </si>
  <si>
    <t xml:space="preserve">Fumador Bebedor </t>
  </si>
  <si>
    <t>PH:7,38/PCO2:109/PO2:146/SB:19,5/EB:-7.3/NA:148/K:2.44/CA:0.82</t>
  </si>
  <si>
    <t xml:space="preserve">Hipertiroidismo </t>
  </si>
  <si>
    <t>PH:7,27/PCO2:35/PO2:57.3/SB:21,1/EB:-5.3/NA:135.1/K:3.58/CA:1.23</t>
  </si>
  <si>
    <t>Ceftriaxona -- Metronidazol</t>
  </si>
  <si>
    <t>JCO</t>
  </si>
  <si>
    <t>ICC HTA</t>
  </si>
  <si>
    <t>PH:7,15/PCO2:55/PO2:127.3/SB:16,1/EB:-8.3/NA:145.1/K:3.18/CA:0.63</t>
  </si>
  <si>
    <t>CMM</t>
  </si>
  <si>
    <t xml:space="preserve">Cardiopatia </t>
  </si>
  <si>
    <t xml:space="preserve">Shock mixto </t>
  </si>
  <si>
    <t>PH:7,11/PCO2:36.7/PO2:77/SB:9.8/EB:- 13.4/NA:133/K:3.03/CA:0.65</t>
  </si>
  <si>
    <t xml:space="preserve">Ceftriaxona Genta </t>
  </si>
  <si>
    <t>IFHH</t>
  </si>
  <si>
    <t>PH:7,22/PCO2:41/PO2:79.1/SB:22.1/EB:-4,9/NA:137/.7K:3.33/CA:0.89</t>
  </si>
  <si>
    <t>BRMG</t>
  </si>
  <si>
    <t>Colecistitis Aguda</t>
  </si>
  <si>
    <t>PH:7,26/PCO2:41.7/PO2:75/SB:20,2/EB:- 6.4/NA:141/K:2.90/CA:0.77</t>
  </si>
  <si>
    <t>Klebsiella pn pseudomona aeruginosa</t>
  </si>
  <si>
    <t>SPP</t>
  </si>
  <si>
    <t>PH:7,37/PCO2:44/PO2:105,/SB:18,2/EB:- 7.4/NA:141/K:2.55/CA:0.65</t>
  </si>
  <si>
    <t xml:space="preserve">Enterobacter proteus </t>
  </si>
  <si>
    <t>OLFP</t>
  </si>
  <si>
    <t>PH:7,36/PCO2:45/PO2:87.3/SB:20/EB:-7.3/NA:145./K:4.28/CA:1.23</t>
  </si>
  <si>
    <t>YMT</t>
  </si>
  <si>
    <t>PH:7,29/PCO2:53.6/PO2:69.3/SB:17,7/EB:- 9,9/NA:136.4/.7K:1.36/CA:0.47</t>
  </si>
  <si>
    <t>Trastorno metabòlico</t>
  </si>
  <si>
    <t>LES</t>
  </si>
  <si>
    <t>Patologias Biliares/ pancreaticas</t>
  </si>
  <si>
    <t>Perforacion Gastrica/ duodenal</t>
  </si>
  <si>
    <t>Peritonitis Urinarias</t>
  </si>
  <si>
    <t>Cirugia de control de daño</t>
  </si>
  <si>
    <t>cirugia tumoral</t>
  </si>
  <si>
    <t>lesiones Abscedadas</t>
  </si>
  <si>
    <t>Oclusiones Mecanicas</t>
  </si>
  <si>
    <t>OIMB ( OCLUSIONES)</t>
  </si>
  <si>
    <t>Colecistitis Aguda (PATOLOGIA BILIAR)</t>
  </si>
  <si>
    <t>Ulcera Gasrica/ duodunal (Perforacion Gastrica/ duodenal)</t>
  </si>
  <si>
    <t xml:space="preserve">peritonitis postraumatica </t>
  </si>
  <si>
    <t>Colecistopancreatitis (PATOLOGIA BILIAR)</t>
  </si>
  <si>
    <t>Absceso subfrenico derecho (lesion abscedada )</t>
  </si>
  <si>
    <t>Volvulo de Sigmoide (FUGA DE ANASTOMOSIS)</t>
  </si>
  <si>
    <t>Fuga de Anastomosis</t>
  </si>
  <si>
    <t>Plastron apendicular perforado (lesion abscedada )</t>
  </si>
  <si>
    <t>Peritonitis Fibrinopurulenta (FUGA DE ANASTOMOSIS)</t>
  </si>
  <si>
    <t>Ulcera gastrica / duodenal (Perforacion Gastrica/ duodenal)</t>
  </si>
  <si>
    <t>Quiste pancreatico (lesion abscedada )</t>
  </si>
  <si>
    <t>Laceracion de recto (FUGA DE ANASTOMOSIS)</t>
  </si>
  <si>
    <t>Abscesos hepaticos multiples (lesion abscedada )</t>
  </si>
  <si>
    <t>Cirugia tumor Peritonitis fecaloidea ( TUMOR DE COLON)</t>
  </si>
  <si>
    <t>Total de diagnostico</t>
  </si>
  <si>
    <t>Total de diagnóstico</t>
  </si>
  <si>
    <t>Total de diagnosticos</t>
  </si>
  <si>
    <t>Abcedadas</t>
  </si>
  <si>
    <t>Perforacion GASTRICA/duodenal</t>
  </si>
  <si>
    <t>Estado del egreso greter</t>
  </si>
  <si>
    <t xml:space="preserve">Estado del egreso ela </t>
  </si>
  <si>
    <t>Total elaine</t>
  </si>
  <si>
    <t>Oclusiones mecanicas X2=0,060  p=0,806</t>
  </si>
  <si>
    <t>Cirugia de tumoral X2=0,394 p=0,530</t>
  </si>
  <si>
    <t>Diagnosticos</t>
  </si>
  <si>
    <t>Lesiones abscedadas X2=0,060  p=0,806</t>
  </si>
  <si>
    <t>Fuga de anastomosis X2=0,051 p=0,821</t>
  </si>
  <si>
    <t xml:space="preserve">Peritonitis urinaria X2=1,361 p=0,243 </t>
  </si>
  <si>
    <t>Peritonitis postrauma  X2=0,365 p=0,546</t>
  </si>
  <si>
    <t>Patologias de vias biliares (19)</t>
  </si>
  <si>
    <t>Perforacion gastrica y duodenal (15)</t>
  </si>
  <si>
    <t>Cirugia tumoral (13)</t>
  </si>
  <si>
    <t>Fuga de anastomosis (12)</t>
  </si>
  <si>
    <t>Apendicitis aguda (11)</t>
  </si>
  <si>
    <t>Diverticulitis (6)</t>
  </si>
  <si>
    <t xml:space="preserve">Oclusiones mecanicas (4) </t>
  </si>
  <si>
    <t>Lesiones abscedadas (3)</t>
  </si>
  <si>
    <t>Cirugia de cntrol de daño (3)</t>
  </si>
  <si>
    <t>Peritonitis urinaria (3)</t>
  </si>
  <si>
    <t>Pelvisperitonitis (2)</t>
  </si>
  <si>
    <t>Patologias de vias biliares  X2=4,479 p=0,034 VCR=0,2 OR=0,2 (0,046-0,995)</t>
  </si>
  <si>
    <t>Perforacion gastrica y duodenal X2=4,369 p=0,037 VCR=0,2 OR=3,2 (1,03-9,9)</t>
  </si>
  <si>
    <t>Cirugia de control de daño  X2=7,05 p=0,008 VCR=0,3</t>
  </si>
  <si>
    <t>Sodio X2=3,944 p=0,04 Vcr=0,2 OR=5,1 (0,8-29,7)</t>
  </si>
  <si>
    <t>Sodio X2=3,944 p=0,04 Vcr=0,2 OR (Hiper/Hipo) =5,1 (0,8-29,7)</t>
  </si>
  <si>
    <t>Potasio X2=6,156 p=0,013 Vcr=0,25 OR(Hiper/Hipo)=3,3(1,2-8,87)</t>
  </si>
  <si>
    <t>Calcio X2=4,938  p=0,026 Vcr=0,2 OR(Hiper/Hipo) =3,5 (1,1-11,49)</t>
  </si>
  <si>
    <t>Klebsiella pneumoniae sp y proteus X2=0,898 p=0,343</t>
  </si>
  <si>
    <t>Klebsiella pneumoniae sp y Pseudomona X2=0,44 p=0,505</t>
  </si>
  <si>
    <t xml:space="preserve">E coli sp y Klebsiella sp X2=4,650 p=0,031 Vcr=0,2 </t>
  </si>
  <si>
    <t>Enterobacter y Proteus sp X2=0,365 p=0,546</t>
  </si>
  <si>
    <t>Klebsiella pneumoniae sp y Actynectobacter sp X2=0,444 p=0,505</t>
  </si>
  <si>
    <t>E coli sp y Enterobacter sp X2=0,223 p=0,636</t>
  </si>
  <si>
    <t>E coli sp y Pseudomona sp X2=3,895 p=0,04 Vcr=0,2 OR=7,5 (0,7-75,4)</t>
  </si>
  <si>
    <t xml:space="preserve">E Coli  spy  Proteus sp X2=0,444 p=0,505 </t>
  </si>
  <si>
    <r>
      <t>Sig. asintótica</t>
    </r>
    <r>
      <rPr>
        <vertAlign val="superscript"/>
        <sz val="11"/>
        <color indexed="8"/>
        <rFont val="Arial"/>
        <family val="2"/>
      </rPr>
      <t>b</t>
    </r>
  </si>
  <si>
    <t>Pelvis peritonitis X2=0,012  p=0,915</t>
  </si>
  <si>
    <t>Perforacion gastrica y duodenal, Patologias de vias biliares, Edad (años) (agrupado), Reintervención, Tiempo quirurgico, Numero de intervenciones, Número de reintevenciones, Trastornos del calcio, Trastornos del Potasio, Trastorno de Sodio, Clasificacion acidosis metabólica, Shock septico, Fallo múltiple de organos, Cirugia de control de daño, Actynecobacter sp, Uso de ventilacion asistida</t>
  </si>
  <si>
    <t>Clasificacion acidosis metabólica, Shock septico, Uso de ventilacion asistida</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</si>
</sst>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
    <numFmt numFmtId="165" formatCode="###0.0"/>
    <numFmt numFmtId="166" formatCode="###0.00"/>
    <numFmt numFmtId="167" formatCode="###0.000"/>
    <numFmt numFmtId="168" formatCode="####.000"/>
    <numFmt numFmtId="169" formatCode="###0.000000"/>
    <numFmt numFmtId="170" formatCode="0.000"/>
    <numFmt numFmtId="171" formatCode="###0.0%"/>
    <numFmt numFmtId="172" formatCode="0.0"/>
    <numFmt numFmtId="173" formatCode="0.0%"/>
  </numFmts>
  <fonts count="49">
    <font>
      <sz val="11"/>
      <color theme="1"/>
      <name val="Calibri"/>
      <family val="2"/>
      <scheme val="minor"/>
    </font>
    <font>
      <b/>
      <sz val="11"/>
      <color theme="1"/>
      <name val="Calibri"/>
      <family val="2"/>
      <scheme val="minor"/>
    </font>
    <font>
      <sz val="10"/>
      <name val="Arial"/>
    </font>
    <font>
      <b/>
      <sz val="9"/>
      <color indexed="8"/>
      <name val="Arial Bold"/>
    </font>
    <font>
      <sz val="9"/>
      <color indexed="8"/>
      <name val="Arial"/>
    </font>
    <font>
      <b/>
      <sz val="9"/>
      <color indexed="8"/>
      <name val="Arial"/>
      <family val="2"/>
    </font>
    <font>
      <b/>
      <sz val="9"/>
      <color rgb="FFFF0000"/>
      <name val="Arial"/>
      <family val="2"/>
    </font>
    <font>
      <b/>
      <sz val="11"/>
      <color rgb="FFFF0000"/>
      <name val="Calibri"/>
      <family val="2"/>
      <scheme val="minor"/>
    </font>
    <font>
      <sz val="10"/>
      <name val="Arial"/>
      <family val="2"/>
    </font>
    <font>
      <sz val="9"/>
      <color indexed="8"/>
      <name val="Arial"/>
      <family val="2"/>
    </font>
    <font>
      <vertAlign val="superscript"/>
      <sz val="9"/>
      <color indexed="8"/>
      <name val="Arial"/>
      <family val="2"/>
    </font>
    <font>
      <b/>
      <sz val="11"/>
      <color indexed="8"/>
      <name val="Arial"/>
      <family val="2"/>
    </font>
    <font>
      <sz val="11"/>
      <color indexed="8"/>
      <name val="Arial"/>
      <family val="2"/>
    </font>
    <font>
      <b/>
      <sz val="12"/>
      <color indexed="8"/>
      <name val="Arial"/>
      <family val="2"/>
    </font>
    <font>
      <sz val="12"/>
      <color indexed="8"/>
      <name val="Arial"/>
      <family val="2"/>
    </font>
    <font>
      <sz val="12"/>
      <color theme="1"/>
      <name val="Arial"/>
      <family val="2"/>
    </font>
    <font>
      <b/>
      <sz val="10"/>
      <color rgb="FFFF0000"/>
      <name val="Arial"/>
      <family val="2"/>
    </font>
    <font>
      <b/>
      <sz val="11"/>
      <name val="Arial"/>
      <family val="2"/>
    </font>
    <font>
      <b/>
      <sz val="11"/>
      <color rgb="FFFF0000"/>
      <name val="Arial"/>
      <family val="2"/>
    </font>
    <font>
      <sz val="11"/>
      <color theme="1"/>
      <name val="Arial"/>
      <family val="2"/>
    </font>
    <font>
      <sz val="10"/>
      <color theme="1"/>
      <name val="Arial"/>
      <family val="2"/>
    </font>
    <font>
      <b/>
      <sz val="12"/>
      <name val="Arial"/>
      <family val="2"/>
    </font>
    <font>
      <b/>
      <sz val="12"/>
      <color rgb="FFFF0000"/>
      <name val="Arial"/>
      <family val="2"/>
    </font>
    <font>
      <b/>
      <vertAlign val="superscript"/>
      <sz val="9"/>
      <color indexed="8"/>
      <name val="Arial Bold"/>
    </font>
    <font>
      <sz val="14"/>
      <color rgb="FFFF0000"/>
      <name val="Arial"/>
      <family val="2"/>
    </font>
    <font>
      <b/>
      <sz val="14"/>
      <color rgb="FFFF0000"/>
      <name val="Calibri"/>
      <family val="2"/>
      <scheme val="minor"/>
    </font>
    <font>
      <b/>
      <sz val="28"/>
      <color indexed="8"/>
      <name val="Arial"/>
      <family val="2"/>
    </font>
    <font>
      <b/>
      <sz val="12"/>
      <color indexed="81"/>
      <name val="Tahoma"/>
      <charset val="1"/>
    </font>
    <font>
      <b/>
      <sz val="11"/>
      <color indexed="8"/>
      <name val="Arial "/>
    </font>
    <font>
      <sz val="11"/>
      <color indexed="8"/>
      <name val="Arial "/>
    </font>
    <font>
      <vertAlign val="superscript"/>
      <sz val="11"/>
      <color indexed="8"/>
      <name val="Arial "/>
    </font>
    <font>
      <sz val="11"/>
      <color rgb="FFFF0000"/>
      <name val="Calibri"/>
      <family val="2"/>
      <scheme val="minor"/>
    </font>
    <font>
      <sz val="12"/>
      <color theme="1"/>
      <name val="Calibri"/>
      <family val="2"/>
      <scheme val="minor"/>
    </font>
    <font>
      <sz val="12"/>
      <color indexed="8"/>
      <name val="Calibri"/>
      <family val="2"/>
    </font>
    <font>
      <sz val="9"/>
      <color indexed="8"/>
      <name val="Arial Bold"/>
    </font>
    <font>
      <sz val="11"/>
      <color indexed="8"/>
      <name val="Arial Bold"/>
    </font>
    <font>
      <sz val="12"/>
      <name val="Arial"/>
      <family val="2"/>
    </font>
    <font>
      <sz val="12"/>
      <color rgb="FFFF0000"/>
      <name val="Arial"/>
      <family val="2"/>
    </font>
    <font>
      <sz val="11"/>
      <name val="Arial"/>
      <family val="2"/>
    </font>
    <font>
      <sz val="12"/>
      <name val="Calibri"/>
      <family val="2"/>
    </font>
    <font>
      <b/>
      <sz val="9"/>
      <name val="Arial"/>
      <family val="2"/>
    </font>
    <font>
      <sz val="11"/>
      <color theme="1"/>
      <name val="Calibri"/>
      <family val="2"/>
    </font>
    <font>
      <sz val="14"/>
      <color theme="1"/>
      <name val="Calibri"/>
      <family val="2"/>
      <scheme val="minor"/>
    </font>
    <font>
      <b/>
      <sz val="9"/>
      <color indexed="81"/>
      <name val="Tahoma"/>
      <family val="2"/>
    </font>
    <font>
      <sz val="9"/>
      <color indexed="81"/>
      <name val="Tahoma"/>
      <family val="2"/>
    </font>
    <font>
      <b/>
      <sz val="12"/>
      <color indexed="81"/>
      <name val="Tahoma"/>
      <family val="2"/>
    </font>
    <font>
      <sz val="12"/>
      <color indexed="81"/>
      <name val="Tahoma"/>
      <family val="2"/>
    </font>
    <font>
      <b/>
      <sz val="14"/>
      <color theme="1"/>
      <name val="Calibri"/>
      <family val="2"/>
      <scheme val="minor"/>
    </font>
    <font>
      <vertAlign val="superscript"/>
      <sz val="11"/>
      <color indexed="8"/>
      <name val="Arial"/>
      <family val="2"/>
    </font>
  </fonts>
  <fills count="10">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4" tint="0.79998168889431442"/>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style="medium">
        <color indexed="64"/>
      </top>
      <bottom style="thin">
        <color indexed="64"/>
      </bottom>
      <diagonal/>
    </border>
    <border>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indexed="8"/>
      </left>
      <right style="thin">
        <color indexed="8"/>
      </right>
      <top/>
      <bottom/>
      <diagonal/>
    </border>
    <border>
      <left style="thin">
        <color indexed="8"/>
      </left>
      <right style="thin">
        <color indexed="8"/>
      </right>
      <top/>
      <bottom/>
      <diagonal/>
    </border>
    <border>
      <left style="thin">
        <color indexed="8"/>
      </left>
      <right style="thick">
        <color indexed="8"/>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ck">
        <color indexed="8"/>
      </left>
      <right style="thick">
        <color indexed="8"/>
      </right>
      <top style="thick">
        <color indexed="8"/>
      </top>
      <bottom/>
      <diagonal/>
    </border>
    <border>
      <left style="thick">
        <color indexed="8"/>
      </left>
      <right style="thin">
        <color indexed="8"/>
      </right>
      <top style="thick">
        <color indexed="8"/>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thick">
        <color indexed="8"/>
      </right>
      <top/>
      <bottom style="thick">
        <color indexed="8"/>
      </bottom>
      <diagonal/>
    </border>
    <border>
      <left style="thick">
        <color indexed="8"/>
      </left>
      <right style="thin">
        <color indexed="8"/>
      </right>
      <top style="thin">
        <color indexed="8"/>
      </top>
      <bottom style="thick">
        <color indexed="8"/>
      </bottom>
      <diagonal/>
    </border>
    <border>
      <left style="thin">
        <color indexed="8"/>
      </left>
      <right style="thin">
        <color indexed="8"/>
      </right>
      <top style="thin">
        <color indexed="8"/>
      </top>
      <bottom style="thick">
        <color indexed="8"/>
      </bottom>
      <diagonal/>
    </border>
    <border>
      <left style="thin">
        <color indexed="8"/>
      </left>
      <right style="thick">
        <color indexed="8"/>
      </right>
      <top style="thin">
        <color indexed="8"/>
      </top>
      <bottom style="thick">
        <color indexed="8"/>
      </bottom>
      <diagonal/>
    </border>
    <border>
      <left style="thick">
        <color indexed="8"/>
      </left>
      <right style="thin">
        <color indexed="8"/>
      </right>
      <top style="thick">
        <color indexed="8"/>
      </top>
      <bottom/>
      <diagonal/>
    </border>
    <border>
      <left style="thin">
        <color indexed="8"/>
      </left>
      <right style="thin">
        <color indexed="8"/>
      </right>
      <top style="thick">
        <color indexed="8"/>
      </top>
      <bottom/>
      <diagonal/>
    </border>
    <border>
      <left style="thin">
        <color indexed="8"/>
      </left>
      <right style="thick">
        <color indexed="8"/>
      </right>
      <top style="thick">
        <color indexed="8"/>
      </top>
      <bottom/>
      <diagonal/>
    </border>
    <border>
      <left style="thick">
        <color indexed="8"/>
      </left>
      <right style="thick">
        <color indexed="8"/>
      </right>
      <top/>
      <bottom/>
      <diagonal/>
    </border>
    <border>
      <left style="thick">
        <color indexed="8"/>
      </left>
      <right style="thin">
        <color indexed="8"/>
      </right>
      <top/>
      <bottom style="thick">
        <color indexed="8"/>
      </bottom>
      <diagonal/>
    </border>
    <border>
      <left style="thin">
        <color indexed="8"/>
      </left>
      <right style="thin">
        <color indexed="8"/>
      </right>
      <top/>
      <bottom style="thick">
        <color indexed="8"/>
      </bottom>
      <diagonal/>
    </border>
    <border>
      <left style="thin">
        <color indexed="8"/>
      </left>
      <right style="thick">
        <color indexed="8"/>
      </right>
      <top/>
      <bottom style="thick">
        <color indexed="8"/>
      </bottom>
      <diagonal/>
    </border>
  </borders>
  <cellStyleXfs count="22">
    <xf numFmtId="0" fontId="0"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2" fillId="0" borderId="0"/>
    <xf numFmtId="0" fontId="2" fillId="0" borderId="0"/>
    <xf numFmtId="0" fontId="8" fillId="0" borderId="0"/>
    <xf numFmtId="0" fontId="2" fillId="0" borderId="0"/>
    <xf numFmtId="0" fontId="8" fillId="0" borderId="0"/>
    <xf numFmtId="0" fontId="8" fillId="0" borderId="0"/>
    <xf numFmtId="0" fontId="8" fillId="0" borderId="0"/>
    <xf numFmtId="0" fontId="8" fillId="0" borderId="0"/>
    <xf numFmtId="0" fontId="2" fillId="0" borderId="0"/>
    <xf numFmtId="0" fontId="2" fillId="0" borderId="0"/>
    <xf numFmtId="0" fontId="2" fillId="0" borderId="0"/>
    <xf numFmtId="0" fontId="8" fillId="0" borderId="0"/>
    <xf numFmtId="0" fontId="8" fillId="0" borderId="0"/>
    <xf numFmtId="0" fontId="8" fillId="0" borderId="0"/>
  </cellStyleXfs>
  <cellXfs count="547">
    <xf numFmtId="0" fontId="0" fillId="0" borderId="0" xfId="0"/>
    <xf numFmtId="0" fontId="4" fillId="0" borderId="1" xfId="1" applyFont="1" applyBorder="1" applyAlignment="1">
      <alignment horizontal="center" vertical="center" wrapText="1"/>
    </xf>
    <xf numFmtId="164" fontId="4" fillId="0" borderId="1" xfId="1" applyNumberFormat="1" applyFont="1" applyBorder="1" applyAlignment="1">
      <alignment horizontal="center" vertical="center"/>
    </xf>
    <xf numFmtId="166" fontId="4" fillId="0" borderId="1" xfId="1" applyNumberFormat="1" applyFont="1" applyBorder="1" applyAlignment="1">
      <alignment horizontal="center" vertical="center"/>
    </xf>
    <xf numFmtId="2" fontId="0" fillId="0" borderId="1" xfId="0" applyNumberFormat="1" applyBorder="1" applyAlignment="1">
      <alignment horizontal="center" vertical="center"/>
    </xf>
    <xf numFmtId="164" fontId="5" fillId="0" borderId="1" xfId="1" applyNumberFormat="1" applyFont="1" applyBorder="1" applyAlignment="1">
      <alignment horizontal="center" vertical="center"/>
    </xf>
    <xf numFmtId="2" fontId="1" fillId="0" borderId="1" xfId="0" applyNumberFormat="1" applyFont="1" applyBorder="1" applyAlignment="1">
      <alignment horizontal="center" vertical="center"/>
    </xf>
    <xf numFmtId="166" fontId="6" fillId="0" borderId="1" xfId="1" applyNumberFormat="1" applyFont="1" applyBorder="1" applyAlignment="1">
      <alignment horizontal="center" vertical="center"/>
    </xf>
    <xf numFmtId="0" fontId="8" fillId="0" borderId="0" xfId="2"/>
    <xf numFmtId="0" fontId="9" fillId="0" borderId="1" xfId="2" applyFont="1" applyBorder="1" applyAlignment="1">
      <alignment horizontal="center" wrapText="1"/>
    </xf>
    <xf numFmtId="0" fontId="9" fillId="0" borderId="1" xfId="2" applyFont="1" applyBorder="1" applyAlignment="1">
      <alignment horizontal="left" vertical="top" wrapText="1"/>
    </xf>
    <xf numFmtId="164" fontId="9" fillId="0" borderId="1" xfId="2" applyNumberFormat="1" applyFont="1" applyBorder="1" applyAlignment="1">
      <alignment horizontal="right" vertical="top"/>
    </xf>
    <xf numFmtId="168" fontId="9" fillId="0" borderId="1" xfId="2" applyNumberFormat="1" applyFont="1" applyBorder="1" applyAlignment="1">
      <alignment horizontal="right" vertical="top"/>
    </xf>
    <xf numFmtId="0" fontId="9" fillId="0" borderId="1" xfId="2" applyFont="1" applyBorder="1" applyAlignment="1">
      <alignment horizontal="center" vertical="center" wrapText="1"/>
    </xf>
    <xf numFmtId="166" fontId="9" fillId="0" borderId="1" xfId="2" applyNumberFormat="1" applyFont="1" applyBorder="1" applyAlignment="1">
      <alignment horizontal="right" vertical="center"/>
    </xf>
    <xf numFmtId="164" fontId="9" fillId="0" borderId="1" xfId="2" applyNumberFormat="1" applyFont="1" applyBorder="1" applyAlignment="1">
      <alignment horizontal="right" vertical="center"/>
    </xf>
    <xf numFmtId="0" fontId="9" fillId="0" borderId="1" xfId="2" applyFont="1" applyBorder="1" applyAlignment="1">
      <alignment horizontal="right" vertical="top"/>
    </xf>
    <xf numFmtId="0" fontId="4" fillId="0" borderId="2" xfId="1" applyFont="1" applyBorder="1" applyAlignment="1">
      <alignment horizontal="center" vertical="center" wrapText="1"/>
    </xf>
    <xf numFmtId="164" fontId="9" fillId="0" borderId="1" xfId="2" applyNumberFormat="1" applyFont="1" applyBorder="1" applyAlignment="1">
      <alignment horizontal="center" vertical="center"/>
    </xf>
    <xf numFmtId="2" fontId="0" fillId="0" borderId="5" xfId="0" applyNumberFormat="1" applyBorder="1" applyAlignment="1">
      <alignment horizontal="center" vertical="center"/>
    </xf>
    <xf numFmtId="0" fontId="3" fillId="0" borderId="0" xfId="2" applyFont="1" applyBorder="1" applyAlignment="1">
      <alignment vertical="center" wrapText="1"/>
    </xf>
    <xf numFmtId="0" fontId="9" fillId="0" borderId="0" xfId="2" applyFont="1" applyBorder="1" applyAlignment="1">
      <alignment vertical="top" wrapText="1"/>
    </xf>
    <xf numFmtId="0" fontId="9" fillId="0" borderId="0" xfId="2" applyFont="1" applyBorder="1" applyAlignment="1">
      <alignment wrapText="1"/>
    </xf>
    <xf numFmtId="0" fontId="9" fillId="0" borderId="0" xfId="2" applyFont="1" applyBorder="1" applyAlignment="1">
      <alignment horizontal="center" wrapText="1"/>
    </xf>
    <xf numFmtId="0" fontId="9" fillId="0" borderId="0" xfId="2" applyFont="1" applyBorder="1" applyAlignment="1">
      <alignment horizontal="left" vertical="top" wrapText="1"/>
    </xf>
    <xf numFmtId="164" fontId="9" fillId="0" borderId="0" xfId="2" applyNumberFormat="1" applyFont="1" applyBorder="1" applyAlignment="1">
      <alignment horizontal="right" vertical="top"/>
    </xf>
    <xf numFmtId="0" fontId="0" fillId="0" borderId="0" xfId="0" applyBorder="1"/>
    <xf numFmtId="0" fontId="8" fillId="0" borderId="0" xfId="3"/>
    <xf numFmtId="0" fontId="3" fillId="0" borderId="0" xfId="3" applyFont="1" applyBorder="1" applyAlignment="1">
      <alignment horizontal="center" vertical="center" wrapText="1"/>
    </xf>
    <xf numFmtId="0" fontId="0" fillId="0" borderId="0" xfId="0" applyAlignment="1">
      <alignment horizontal="left"/>
    </xf>
    <xf numFmtId="0" fontId="14" fillId="0" borderId="9" xfId="3" applyFont="1" applyBorder="1" applyAlignment="1">
      <alignment horizontal="left" vertical="center" wrapText="1"/>
    </xf>
    <xf numFmtId="164" fontId="14" fillId="0" borderId="9" xfId="3" applyNumberFormat="1" applyFont="1" applyBorder="1" applyAlignment="1">
      <alignment horizontal="center" vertical="center" wrapText="1"/>
    </xf>
    <xf numFmtId="10" fontId="14" fillId="0" borderId="9" xfId="3" applyNumberFormat="1" applyFont="1" applyBorder="1" applyAlignment="1">
      <alignment horizontal="center" vertical="center" wrapText="1"/>
    </xf>
    <xf numFmtId="0" fontId="14" fillId="0" borderId="0" xfId="3" applyFont="1" applyBorder="1" applyAlignment="1">
      <alignment horizontal="left" vertical="center" wrapText="1"/>
    </xf>
    <xf numFmtId="164" fontId="14" fillId="0" borderId="0" xfId="3" applyNumberFormat="1" applyFont="1" applyBorder="1" applyAlignment="1">
      <alignment horizontal="center" vertical="center" wrapText="1"/>
    </xf>
    <xf numFmtId="10" fontId="14" fillId="0" borderId="0" xfId="3" applyNumberFormat="1" applyFont="1" applyBorder="1" applyAlignment="1">
      <alignment horizontal="center" vertical="center" wrapText="1"/>
    </xf>
    <xf numFmtId="0" fontId="14" fillId="0" borderId="10" xfId="3" applyFont="1" applyBorder="1" applyAlignment="1">
      <alignment horizontal="left" vertical="center" wrapText="1"/>
    </xf>
    <xf numFmtId="164" fontId="14" fillId="0" borderId="10" xfId="3" applyNumberFormat="1" applyFont="1" applyBorder="1" applyAlignment="1">
      <alignment horizontal="center" vertical="center" wrapText="1"/>
    </xf>
    <xf numFmtId="10" fontId="14" fillId="0" borderId="10" xfId="3" applyNumberFormat="1" applyFont="1" applyBorder="1" applyAlignment="1">
      <alignment horizontal="center" vertical="center" wrapText="1"/>
    </xf>
    <xf numFmtId="0" fontId="15" fillId="0" borderId="10" xfId="0" applyFont="1" applyBorder="1" applyAlignment="1">
      <alignment horizontal="left" vertical="center" wrapText="1"/>
    </xf>
    <xf numFmtId="0" fontId="13" fillId="0" borderId="6" xfId="3" applyFont="1" applyBorder="1" applyAlignment="1">
      <alignment horizontal="left" vertical="center" wrapText="1"/>
    </xf>
    <xf numFmtId="0" fontId="13" fillId="0" borderId="6" xfId="3" applyFont="1" applyBorder="1" applyAlignment="1">
      <alignment horizontal="center" vertical="center" wrapText="1"/>
    </xf>
    <xf numFmtId="10" fontId="6" fillId="0" borderId="1" xfId="1" applyNumberFormat="1" applyFont="1" applyBorder="1" applyAlignment="1">
      <alignment horizontal="center" vertical="center"/>
    </xf>
    <xf numFmtId="10" fontId="4" fillId="0" borderId="1" xfId="1" applyNumberFormat="1" applyFont="1" applyBorder="1" applyAlignment="1">
      <alignment horizontal="center" vertical="center"/>
    </xf>
    <xf numFmtId="164" fontId="12" fillId="0" borderId="1" xfId="1" applyNumberFormat="1" applyFont="1" applyBorder="1" applyAlignment="1">
      <alignment horizontal="center" vertical="center"/>
    </xf>
    <xf numFmtId="166" fontId="12" fillId="0" borderId="1" xfId="1" applyNumberFormat="1" applyFont="1" applyBorder="1" applyAlignment="1">
      <alignment horizontal="center" vertical="center"/>
    </xf>
    <xf numFmtId="2" fontId="19" fillId="0" borderId="1" xfId="0" applyNumberFormat="1" applyFont="1" applyBorder="1" applyAlignment="1">
      <alignment horizontal="center" vertical="center"/>
    </xf>
    <xf numFmtId="0" fontId="14" fillId="0" borderId="1" xfId="1" applyFont="1" applyBorder="1" applyAlignment="1">
      <alignment horizontal="center" vertical="center" wrapText="1"/>
    </xf>
    <xf numFmtId="164" fontId="14" fillId="0" borderId="1" xfId="1" applyNumberFormat="1" applyFont="1" applyBorder="1" applyAlignment="1">
      <alignment horizontal="center" vertical="center"/>
    </xf>
    <xf numFmtId="166" fontId="14" fillId="0" borderId="1" xfId="1" applyNumberFormat="1" applyFont="1" applyBorder="1" applyAlignment="1">
      <alignment horizontal="center" vertical="center"/>
    </xf>
    <xf numFmtId="166" fontId="21" fillId="0" borderId="1" xfId="1" applyNumberFormat="1" applyFont="1" applyBorder="1" applyAlignment="1">
      <alignment horizontal="center" vertical="center"/>
    </xf>
    <xf numFmtId="2" fontId="15" fillId="0" borderId="1" xfId="0" applyNumberFormat="1" applyFont="1" applyBorder="1" applyAlignment="1">
      <alignment horizontal="center" vertical="center"/>
    </xf>
    <xf numFmtId="0" fontId="15" fillId="0" borderId="1" xfId="0" applyFont="1" applyBorder="1"/>
    <xf numFmtId="0" fontId="15" fillId="0" borderId="1" xfId="0" applyFont="1" applyBorder="1" applyAlignment="1">
      <alignment horizontal="center" vertical="center"/>
    </xf>
    <xf numFmtId="0" fontId="0" fillId="0" borderId="0" xfId="0" applyAlignment="1"/>
    <xf numFmtId="0" fontId="8" fillId="0" borderId="0" xfId="4"/>
    <xf numFmtId="0" fontId="9" fillId="0" borderId="1" xfId="4" applyFont="1" applyBorder="1" applyAlignment="1">
      <alignment horizontal="center" wrapText="1"/>
    </xf>
    <xf numFmtId="0" fontId="9" fillId="0" borderId="1" xfId="4" applyFont="1" applyBorder="1" applyAlignment="1">
      <alignment horizontal="left" vertical="top"/>
    </xf>
    <xf numFmtId="167" fontId="9" fillId="0" borderId="1" xfId="4" applyNumberFormat="1" applyFont="1" applyBorder="1" applyAlignment="1">
      <alignment horizontal="right" vertical="top"/>
    </xf>
    <xf numFmtId="164" fontId="9" fillId="0" borderId="1" xfId="4" applyNumberFormat="1" applyFont="1" applyBorder="1" applyAlignment="1">
      <alignment horizontal="right" vertical="top"/>
    </xf>
    <xf numFmtId="168" fontId="9" fillId="0" borderId="1" xfId="4" applyNumberFormat="1" applyFont="1" applyBorder="1" applyAlignment="1">
      <alignment horizontal="right" vertical="top"/>
    </xf>
    <xf numFmtId="0" fontId="9" fillId="0" borderId="1" xfId="4" applyFont="1" applyBorder="1" applyAlignment="1">
      <alignment horizontal="right" vertical="top"/>
    </xf>
    <xf numFmtId="0" fontId="9" fillId="0" borderId="1" xfId="4" applyFont="1" applyBorder="1" applyAlignment="1">
      <alignment horizontal="center" vertical="top" wrapText="1"/>
    </xf>
    <xf numFmtId="164" fontId="9" fillId="0" borderId="1" xfId="4" applyNumberFormat="1" applyFont="1" applyBorder="1" applyAlignment="1">
      <alignment horizontal="center" vertical="top"/>
    </xf>
    <xf numFmtId="165" fontId="9" fillId="0" borderId="1" xfId="4" applyNumberFormat="1" applyFont="1" applyBorder="1" applyAlignment="1">
      <alignment horizontal="center" vertical="top"/>
    </xf>
    <xf numFmtId="168" fontId="9" fillId="0" borderId="1" xfId="4" applyNumberFormat="1" applyFont="1" applyBorder="1" applyAlignment="1">
      <alignment horizontal="center" vertical="top"/>
    </xf>
    <xf numFmtId="167" fontId="9" fillId="0" borderId="1" xfId="4" applyNumberFormat="1" applyFont="1" applyBorder="1" applyAlignment="1">
      <alignment horizontal="center" vertical="top"/>
    </xf>
    <xf numFmtId="0" fontId="11" fillId="0" borderId="1" xfId="4" applyFont="1" applyBorder="1" applyAlignment="1">
      <alignment horizontal="center" vertical="top" wrapText="1"/>
    </xf>
    <xf numFmtId="167" fontId="11" fillId="0" borderId="1" xfId="4" applyNumberFormat="1" applyFont="1" applyBorder="1" applyAlignment="1">
      <alignment horizontal="center" vertical="top"/>
    </xf>
    <xf numFmtId="168" fontId="11" fillId="0" borderId="1" xfId="4" applyNumberFormat="1" applyFont="1" applyBorder="1" applyAlignment="1">
      <alignment horizontal="center" vertical="top"/>
    </xf>
    <xf numFmtId="164" fontId="11" fillId="0" borderId="1" xfId="4" applyNumberFormat="1" applyFont="1" applyBorder="1" applyAlignment="1">
      <alignment horizontal="center" vertical="top"/>
    </xf>
    <xf numFmtId="167" fontId="22" fillId="0" borderId="1" xfId="4" applyNumberFormat="1" applyFont="1" applyBorder="1" applyAlignment="1">
      <alignment horizontal="center" vertical="top"/>
    </xf>
    <xf numFmtId="0" fontId="8" fillId="0" borderId="0" xfId="5"/>
    <xf numFmtId="0" fontId="9" fillId="0" borderId="1" xfId="5" applyFont="1" applyBorder="1" applyAlignment="1">
      <alignment horizontal="center" wrapText="1"/>
    </xf>
    <xf numFmtId="168" fontId="9" fillId="0" borderId="1" xfId="5" applyNumberFormat="1" applyFont="1" applyBorder="1" applyAlignment="1">
      <alignment horizontal="right" vertical="top"/>
    </xf>
    <xf numFmtId="167" fontId="9" fillId="0" borderId="1" xfId="5" applyNumberFormat="1" applyFont="1" applyBorder="1" applyAlignment="1">
      <alignment horizontal="right" vertical="top"/>
    </xf>
    <xf numFmtId="166" fontId="9" fillId="0" borderId="1" xfId="5" applyNumberFormat="1" applyFont="1" applyBorder="1" applyAlignment="1">
      <alignment horizontal="right" vertical="top"/>
    </xf>
    <xf numFmtId="169" fontId="9" fillId="0" borderId="1" xfId="5" applyNumberFormat="1" applyFont="1" applyBorder="1" applyAlignment="1">
      <alignment horizontal="right" vertical="top"/>
    </xf>
    <xf numFmtId="0" fontId="9" fillId="0" borderId="1" xfId="4" applyFont="1" applyBorder="1" applyAlignment="1">
      <alignment horizontal="center" wrapText="1"/>
    </xf>
    <xf numFmtId="0" fontId="9" fillId="0" borderId="1" xfId="4" applyFont="1" applyBorder="1" applyAlignment="1">
      <alignment horizontal="center" vertical="top" wrapText="1"/>
    </xf>
    <xf numFmtId="0" fontId="0" fillId="0" borderId="1" xfId="0" applyBorder="1" applyAlignment="1">
      <alignment horizontal="center" vertical="center"/>
    </xf>
    <xf numFmtId="0" fontId="9" fillId="0" borderId="1" xfId="6" applyFont="1" applyBorder="1" applyAlignment="1">
      <alignment horizontal="center" vertical="center" wrapText="1"/>
    </xf>
    <xf numFmtId="0" fontId="9" fillId="0" borderId="1" xfId="7" applyFont="1" applyBorder="1" applyAlignment="1">
      <alignment horizontal="center" vertical="center" wrapText="1"/>
    </xf>
    <xf numFmtId="0" fontId="26" fillId="0" borderId="1" xfId="7" applyFont="1" applyFill="1" applyBorder="1" applyAlignment="1">
      <alignment horizontal="center" vertical="center" wrapText="1"/>
    </xf>
    <xf numFmtId="167" fontId="9" fillId="0" borderId="1" xfId="7" applyNumberFormat="1" applyFont="1" applyBorder="1" applyAlignment="1">
      <alignment horizontal="center" vertical="center"/>
    </xf>
    <xf numFmtId="166" fontId="9" fillId="0" borderId="1" xfId="8" applyNumberFormat="1" applyFont="1" applyBorder="1" applyAlignment="1">
      <alignment horizontal="center" vertical="center"/>
    </xf>
    <xf numFmtId="167" fontId="9" fillId="0" borderId="1" xfId="8" applyNumberFormat="1" applyFont="1" applyBorder="1" applyAlignment="1">
      <alignment horizontal="center" vertical="center"/>
    </xf>
    <xf numFmtId="170" fontId="19" fillId="0" borderId="1" xfId="0" applyNumberFormat="1" applyFont="1" applyBorder="1" applyAlignment="1">
      <alignment horizontal="center" vertical="center"/>
    </xf>
    <xf numFmtId="169" fontId="19" fillId="0" borderId="1" xfId="0" applyNumberFormat="1" applyFont="1" applyBorder="1" applyAlignment="1">
      <alignment horizontal="center" vertical="center"/>
    </xf>
    <xf numFmtId="168" fontId="9" fillId="0" borderId="1" xfId="8" applyNumberFormat="1" applyFont="1" applyBorder="1" applyAlignment="1">
      <alignment horizontal="center" vertical="center"/>
    </xf>
    <xf numFmtId="170" fontId="18" fillId="0" borderId="1" xfId="0" applyNumberFormat="1" applyFont="1" applyBorder="1" applyAlignment="1">
      <alignment horizontal="center" vertical="center"/>
    </xf>
    <xf numFmtId="169" fontId="18" fillId="0" borderId="1" xfId="0" applyNumberFormat="1" applyFont="1" applyBorder="1" applyAlignment="1">
      <alignment horizontal="center" vertical="center"/>
    </xf>
    <xf numFmtId="169" fontId="9" fillId="0" borderId="1" xfId="8" applyNumberFormat="1" applyFont="1" applyBorder="1" applyAlignment="1">
      <alignment horizontal="center" vertical="center"/>
    </xf>
    <xf numFmtId="0" fontId="19" fillId="0" borderId="1" xfId="0" applyFont="1" applyBorder="1" applyAlignment="1">
      <alignment horizontal="center" vertical="center"/>
    </xf>
    <xf numFmtId="0" fontId="29" fillId="0" borderId="1" xfId="5" applyFont="1" applyBorder="1" applyAlignment="1">
      <alignment horizontal="center" vertical="center" wrapText="1"/>
    </xf>
    <xf numFmtId="2" fontId="29" fillId="0" borderId="1" xfId="5" applyNumberFormat="1" applyFont="1" applyBorder="1" applyAlignment="1">
      <alignment horizontal="center" vertical="center"/>
    </xf>
    <xf numFmtId="2" fontId="28" fillId="0" borderId="1" xfId="5" applyNumberFormat="1" applyFont="1" applyBorder="1" applyAlignment="1">
      <alignment horizontal="center" vertical="center"/>
    </xf>
    <xf numFmtId="0" fontId="4" fillId="0" borderId="1" xfId="9" applyFont="1" applyBorder="1" applyAlignment="1">
      <alignment horizontal="center" vertical="center"/>
    </xf>
    <xf numFmtId="164" fontId="4" fillId="0" borderId="1" xfId="9" applyNumberFormat="1" applyFont="1" applyBorder="1" applyAlignment="1">
      <alignment horizontal="center" vertical="center"/>
    </xf>
    <xf numFmtId="166" fontId="22" fillId="0" borderId="1" xfId="8" applyNumberFormat="1" applyFont="1" applyBorder="1" applyAlignment="1">
      <alignment horizontal="center" vertical="center"/>
    </xf>
    <xf numFmtId="168" fontId="22" fillId="0" borderId="1" xfId="8" applyNumberFormat="1" applyFont="1" applyBorder="1" applyAlignment="1">
      <alignment horizontal="center" vertical="center"/>
    </xf>
    <xf numFmtId="167" fontId="22" fillId="0" borderId="1" xfId="7" applyNumberFormat="1" applyFont="1" applyBorder="1" applyAlignment="1">
      <alignment horizontal="center" vertical="center"/>
    </xf>
    <xf numFmtId="166" fontId="22" fillId="3" borderId="1" xfId="8" applyNumberFormat="1" applyFont="1" applyFill="1" applyBorder="1" applyAlignment="1">
      <alignment horizontal="center" vertical="center"/>
    </xf>
    <xf numFmtId="0" fontId="9" fillId="0" borderId="1" xfId="5" applyFont="1" applyBorder="1" applyAlignment="1">
      <alignment horizontal="center" vertical="top" wrapText="1"/>
    </xf>
    <xf numFmtId="164" fontId="9" fillId="0" borderId="1" xfId="5" applyNumberFormat="1" applyFont="1" applyBorder="1" applyAlignment="1">
      <alignment horizontal="center" vertical="top" wrapText="1"/>
    </xf>
    <xf numFmtId="0" fontId="8" fillId="0" borderId="1" xfId="5" applyBorder="1" applyAlignment="1">
      <alignment horizontal="center" wrapText="1"/>
    </xf>
    <xf numFmtId="171" fontId="9" fillId="0" borderId="1" xfId="5" applyNumberFormat="1" applyFont="1" applyBorder="1" applyAlignment="1">
      <alignment horizontal="center" vertical="top" wrapText="1"/>
    </xf>
    <xf numFmtId="171" fontId="6" fillId="0" borderId="1" xfId="5" applyNumberFormat="1" applyFont="1" applyBorder="1" applyAlignment="1">
      <alignment horizontal="center" vertical="top" wrapText="1"/>
    </xf>
    <xf numFmtId="0" fontId="9" fillId="0" borderId="1" xfId="4" applyFont="1" applyBorder="1" applyAlignment="1">
      <alignment horizontal="center" vertical="top"/>
    </xf>
    <xf numFmtId="171" fontId="9" fillId="0" borderId="1" xfId="4" applyNumberFormat="1" applyFont="1" applyBorder="1" applyAlignment="1">
      <alignment horizontal="center" vertical="top"/>
    </xf>
    <xf numFmtId="171" fontId="18" fillId="0" borderId="1" xfId="4" applyNumberFormat="1" applyFont="1" applyBorder="1" applyAlignment="1">
      <alignment horizontal="center" vertical="top"/>
    </xf>
    <xf numFmtId="165" fontId="18" fillId="0" borderId="1" xfId="4" applyNumberFormat="1" applyFont="1" applyBorder="1" applyAlignment="1">
      <alignment horizontal="center" vertical="top"/>
    </xf>
    <xf numFmtId="165" fontId="22" fillId="0" borderId="1" xfId="4" applyNumberFormat="1" applyFont="1" applyBorder="1" applyAlignment="1">
      <alignment horizontal="center" vertical="top"/>
    </xf>
    <xf numFmtId="167" fontId="18" fillId="0" borderId="1" xfId="4" applyNumberFormat="1" applyFont="1" applyBorder="1" applyAlignment="1">
      <alignment horizontal="center" vertical="top"/>
    </xf>
    <xf numFmtId="0" fontId="16" fillId="0" borderId="1" xfId="4" applyFont="1" applyBorder="1" applyAlignment="1">
      <alignment horizontal="center" vertical="top" wrapText="1"/>
    </xf>
    <xf numFmtId="0" fontId="14" fillId="0" borderId="1" xfId="1" applyFont="1" applyBorder="1" applyAlignment="1">
      <alignment horizontal="left" vertical="center" wrapText="1"/>
    </xf>
    <xf numFmtId="0" fontId="14" fillId="0" borderId="1" xfId="1" applyFont="1" applyFill="1" applyBorder="1" applyAlignment="1">
      <alignment horizontal="left" vertical="center" wrapText="1"/>
    </xf>
    <xf numFmtId="166" fontId="22" fillId="0" borderId="1" xfId="1" applyNumberFormat="1" applyFont="1" applyBorder="1" applyAlignment="1">
      <alignment horizontal="center" vertical="center"/>
    </xf>
    <xf numFmtId="0" fontId="12" fillId="0" borderId="1" xfId="1" applyFont="1" applyBorder="1" applyAlignment="1">
      <alignment horizontal="center" vertical="center" wrapText="1"/>
    </xf>
    <xf numFmtId="0" fontId="2" fillId="0" borderId="0" xfId="11"/>
    <xf numFmtId="0" fontId="3" fillId="0" borderId="0" xfId="11" applyFont="1" applyBorder="1" applyAlignment="1">
      <alignment vertical="center" wrapText="1"/>
    </xf>
    <xf numFmtId="0" fontId="34" fillId="0" borderId="0" xfId="11" applyFont="1" applyBorder="1" applyAlignment="1">
      <alignment horizontal="center" vertical="center" wrapText="1"/>
    </xf>
    <xf numFmtId="164" fontId="9" fillId="0" borderId="0" xfId="11" applyNumberFormat="1" applyFont="1" applyBorder="1" applyAlignment="1">
      <alignment horizontal="center" vertical="center"/>
    </xf>
    <xf numFmtId="10" fontId="9" fillId="0" borderId="0" xfId="11" applyNumberFormat="1" applyFont="1" applyBorder="1" applyAlignment="1">
      <alignment horizontal="center" vertical="center"/>
    </xf>
    <xf numFmtId="0" fontId="34" fillId="0" borderId="14" xfId="11" applyFont="1" applyBorder="1" applyAlignment="1">
      <alignment horizontal="center" vertical="center" wrapText="1"/>
    </xf>
    <xf numFmtId="164" fontId="9" fillId="0" borderId="14" xfId="11" applyNumberFormat="1" applyFont="1" applyBorder="1" applyAlignment="1">
      <alignment horizontal="center" vertical="center"/>
    </xf>
    <xf numFmtId="10" fontId="9" fillId="0" borderId="14" xfId="11" applyNumberFormat="1" applyFont="1" applyBorder="1" applyAlignment="1">
      <alignment horizontal="center" vertical="center"/>
    </xf>
    <xf numFmtId="0" fontId="34" fillId="0" borderId="7" xfId="11" applyFont="1" applyBorder="1" applyAlignment="1">
      <alignment horizontal="center" vertical="center" wrapText="1"/>
    </xf>
    <xf numFmtId="164" fontId="9" fillId="0" borderId="7" xfId="11" applyNumberFormat="1" applyFont="1" applyBorder="1" applyAlignment="1">
      <alignment horizontal="center" vertical="center"/>
    </xf>
    <xf numFmtId="10" fontId="9" fillId="0" borderId="7" xfId="11" applyNumberFormat="1" applyFont="1" applyBorder="1" applyAlignment="1">
      <alignment horizontal="center" vertical="center"/>
    </xf>
    <xf numFmtId="0" fontId="9" fillId="0" borderId="6" xfId="11" applyFont="1" applyBorder="1" applyAlignment="1">
      <alignment horizontal="center" vertical="center" wrapText="1"/>
    </xf>
    <xf numFmtId="0" fontId="8" fillId="0" borderId="0" xfId="12"/>
    <xf numFmtId="0" fontId="3" fillId="0" borderId="0" xfId="12" applyFont="1" applyBorder="1" applyAlignment="1">
      <alignment vertical="center" wrapText="1"/>
    </xf>
    <xf numFmtId="164" fontId="12" fillId="0" borderId="1" xfId="12" applyNumberFormat="1" applyFont="1" applyBorder="1" applyAlignment="1">
      <alignment horizontal="center" vertical="center"/>
    </xf>
    <xf numFmtId="10" fontId="12" fillId="0" borderId="1" xfId="12" applyNumberFormat="1" applyFont="1" applyBorder="1" applyAlignment="1">
      <alignment horizontal="center" vertical="center"/>
    </xf>
    <xf numFmtId="0" fontId="12" fillId="4" borderId="1" xfId="12" applyFont="1" applyFill="1" applyBorder="1" applyAlignment="1">
      <alignment horizontal="center" vertical="center" wrapText="1"/>
    </xf>
    <xf numFmtId="0" fontId="14"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4" fillId="0" borderId="1" xfId="10" applyFont="1" applyBorder="1" applyAlignment="1">
      <alignment horizontal="center" vertical="center" wrapText="1"/>
    </xf>
    <xf numFmtId="0" fontId="13" fillId="0" borderId="1" xfId="10" applyFont="1" applyBorder="1" applyAlignment="1">
      <alignment horizontal="center" vertical="center" wrapText="1"/>
    </xf>
    <xf numFmtId="0" fontId="14" fillId="0" borderId="0" xfId="10" applyFont="1" applyBorder="1" applyAlignment="1">
      <alignment vertical="center" wrapText="1"/>
    </xf>
    <xf numFmtId="166" fontId="36" fillId="0" borderId="1" xfId="1" applyNumberFormat="1" applyFont="1" applyBorder="1" applyAlignment="1">
      <alignment horizontal="center" vertical="center"/>
    </xf>
    <xf numFmtId="166" fontId="37" fillId="0" borderId="1" xfId="1" applyNumberFormat="1" applyFont="1" applyBorder="1" applyAlignment="1">
      <alignment horizontal="center" vertical="center"/>
    </xf>
    <xf numFmtId="168" fontId="9" fillId="0" borderId="17" xfId="10" applyNumberFormat="1" applyFont="1" applyBorder="1" applyAlignment="1">
      <alignment horizontal="right" vertical="top"/>
    </xf>
    <xf numFmtId="167" fontId="9" fillId="0" borderId="18" xfId="10" applyNumberFormat="1" applyFont="1" applyBorder="1" applyAlignment="1">
      <alignment horizontal="right" vertical="top"/>
    </xf>
    <xf numFmtId="167" fontId="9" fillId="0" borderId="16" xfId="13" applyNumberFormat="1" applyFont="1" applyBorder="1" applyAlignment="1">
      <alignment horizontal="right" vertical="top"/>
    </xf>
    <xf numFmtId="167" fontId="9" fillId="0" borderId="17" xfId="13" applyNumberFormat="1" applyFont="1" applyBorder="1" applyAlignment="1">
      <alignment horizontal="right" vertical="top"/>
    </xf>
    <xf numFmtId="167" fontId="9" fillId="0" borderId="18" xfId="13" applyNumberFormat="1" applyFont="1" applyBorder="1" applyAlignment="1">
      <alignment horizontal="right" vertical="top"/>
    </xf>
    <xf numFmtId="164" fontId="14" fillId="0" borderId="6" xfId="1" applyNumberFormat="1" applyFont="1" applyBorder="1" applyAlignment="1">
      <alignment horizontal="center" vertical="center"/>
    </xf>
    <xf numFmtId="164" fontId="14" fillId="5" borderId="1" xfId="1" applyNumberFormat="1" applyFont="1" applyFill="1" applyBorder="1" applyAlignment="1">
      <alignment horizontal="center" vertical="center"/>
    </xf>
    <xf numFmtId="0" fontId="14" fillId="6" borderId="1" xfId="1" applyFont="1" applyFill="1" applyBorder="1" applyAlignment="1">
      <alignment horizontal="center" vertical="center" wrapText="1"/>
    </xf>
    <xf numFmtId="0" fontId="14" fillId="0" borderId="1" xfId="1" applyFont="1" applyBorder="1" applyAlignment="1">
      <alignment horizontal="center" vertical="center" wrapText="1"/>
    </xf>
    <xf numFmtId="164" fontId="14" fillId="0" borderId="1" xfId="1" applyNumberFormat="1" applyFont="1" applyBorder="1" applyAlignment="1">
      <alignment horizontal="center" vertical="center" wrapText="1"/>
    </xf>
    <xf numFmtId="166" fontId="14" fillId="0" borderId="1" xfId="1" applyNumberFormat="1" applyFont="1" applyBorder="1" applyAlignment="1">
      <alignment horizontal="center" vertical="center" wrapText="1"/>
    </xf>
    <xf numFmtId="2" fontId="15" fillId="0" borderId="1" xfId="0" applyNumberFormat="1" applyFont="1" applyBorder="1" applyAlignment="1">
      <alignment horizontal="center" vertical="center" wrapText="1"/>
    </xf>
    <xf numFmtId="164" fontId="15" fillId="0" borderId="1" xfId="0" applyNumberFormat="1" applyFont="1" applyBorder="1" applyAlignment="1">
      <alignment horizontal="center" vertical="center" wrapText="1"/>
    </xf>
    <xf numFmtId="0" fontId="14" fillId="0" borderId="1" xfId="1" applyFont="1" applyBorder="1" applyAlignment="1">
      <alignment horizontal="center" vertical="center"/>
    </xf>
    <xf numFmtId="0" fontId="14" fillId="6" borderId="1" xfId="1" applyFont="1" applyFill="1" applyBorder="1" applyAlignment="1">
      <alignment horizontal="left" vertical="center"/>
    </xf>
    <xf numFmtId="0" fontId="0" fillId="0" borderId="0" xfId="0" applyAlignment="1">
      <alignment wrapText="1"/>
    </xf>
    <xf numFmtId="0" fontId="15" fillId="0" borderId="1" xfId="0" applyFont="1" applyBorder="1" applyAlignment="1">
      <alignment horizontal="left" vertical="center"/>
    </xf>
    <xf numFmtId="0" fontId="15" fillId="0" borderId="0" xfId="0" applyFont="1" applyBorder="1" applyAlignment="1">
      <alignment vertical="center"/>
    </xf>
    <xf numFmtId="0" fontId="36" fillId="0" borderId="1" xfId="1" applyFont="1" applyBorder="1" applyAlignment="1">
      <alignment vertical="center" wrapText="1"/>
    </xf>
    <xf numFmtId="164" fontId="36" fillId="0" borderId="1" xfId="1" applyNumberFormat="1" applyFont="1" applyBorder="1" applyAlignment="1">
      <alignment horizontal="center" vertical="center"/>
    </xf>
    <xf numFmtId="0" fontId="36" fillId="0" borderId="1" xfId="15" applyFont="1" applyBorder="1" applyAlignment="1">
      <alignment horizontal="left" vertical="top" wrapText="1"/>
    </xf>
    <xf numFmtId="172" fontId="36" fillId="0" borderId="1" xfId="0" applyNumberFormat="1" applyFont="1" applyBorder="1" applyAlignment="1">
      <alignment horizontal="center" vertical="center"/>
    </xf>
    <xf numFmtId="0" fontId="9" fillId="0" borderId="1" xfId="15" applyFont="1" applyBorder="1" applyAlignment="1">
      <alignment horizontal="center" vertical="center" wrapText="1"/>
    </xf>
    <xf numFmtId="164" fontId="9" fillId="0" borderId="1" xfId="15" applyNumberFormat="1" applyFont="1" applyBorder="1" applyAlignment="1">
      <alignment horizontal="center" vertical="center"/>
    </xf>
    <xf numFmtId="172" fontId="9" fillId="0" borderId="1" xfId="15" applyNumberFormat="1" applyFont="1" applyBorder="1" applyAlignment="1">
      <alignment horizontal="center" vertical="center"/>
    </xf>
    <xf numFmtId="0" fontId="8" fillId="0" borderId="1" xfId="15" applyBorder="1" applyAlignment="1">
      <alignment horizontal="center" vertical="center"/>
    </xf>
    <xf numFmtId="0" fontId="14" fillId="3" borderId="1" xfId="1" applyFont="1" applyFill="1" applyBorder="1" applyAlignment="1">
      <alignment horizontal="center" vertical="center" wrapText="1"/>
    </xf>
    <xf numFmtId="164" fontId="14" fillId="3" borderId="1" xfId="1" applyNumberFormat="1" applyFont="1" applyFill="1" applyBorder="1" applyAlignment="1">
      <alignment horizontal="center" vertical="center"/>
    </xf>
    <xf numFmtId="166" fontId="14" fillId="3" borderId="1" xfId="1" applyNumberFormat="1" applyFont="1" applyFill="1" applyBorder="1" applyAlignment="1">
      <alignment horizontal="center" vertical="center"/>
    </xf>
    <xf numFmtId="166" fontId="36" fillId="3" borderId="1" xfId="1" applyNumberFormat="1" applyFont="1" applyFill="1" applyBorder="1" applyAlignment="1">
      <alignment horizontal="center" vertical="center"/>
    </xf>
    <xf numFmtId="2" fontId="15" fillId="3" borderId="1" xfId="0" applyNumberFormat="1" applyFont="1" applyFill="1" applyBorder="1" applyAlignment="1">
      <alignment horizontal="center" vertical="center"/>
    </xf>
    <xf numFmtId="166" fontId="37" fillId="3" borderId="1" xfId="1" applyNumberFormat="1" applyFont="1" applyFill="1" applyBorder="1" applyAlignment="1">
      <alignment horizontal="center" vertical="center"/>
    </xf>
    <xf numFmtId="0" fontId="2" fillId="0" borderId="0" xfId="16"/>
    <xf numFmtId="0" fontId="2" fillId="0" borderId="0" xfId="16" applyAlignment="1"/>
    <xf numFmtId="0" fontId="2" fillId="0" borderId="0" xfId="17" applyAlignment="1"/>
    <xf numFmtId="0" fontId="14" fillId="0" borderId="1" xfId="1" applyFont="1" applyBorder="1" applyAlignment="1">
      <alignment horizontal="center" vertical="center" wrapText="1"/>
    </xf>
    <xf numFmtId="0" fontId="14" fillId="0" borderId="1" xfId="1" applyFont="1" applyBorder="1" applyAlignment="1">
      <alignment horizontal="center" vertical="center"/>
    </xf>
    <xf numFmtId="0" fontId="15" fillId="0" borderId="1" xfId="0" applyFont="1" applyBorder="1" applyAlignment="1">
      <alignment horizontal="center" vertical="center"/>
    </xf>
    <xf numFmtId="0" fontId="2" fillId="0" borderId="0" xfId="18"/>
    <xf numFmtId="0" fontId="36" fillId="0" borderId="0" xfId="10" applyFont="1" applyAlignment="1">
      <alignment wrapText="1"/>
    </xf>
    <xf numFmtId="0" fontId="15" fillId="0" borderId="0" xfId="0" applyFont="1" applyAlignment="1">
      <alignment wrapText="1"/>
    </xf>
    <xf numFmtId="165" fontId="9" fillId="0" borderId="16" xfId="10" applyNumberFormat="1" applyFont="1" applyBorder="1" applyAlignment="1">
      <alignment horizontal="right" vertical="top" wrapText="1"/>
    </xf>
    <xf numFmtId="0" fontId="36" fillId="0" borderId="1" xfId="10" applyFont="1" applyBorder="1" applyAlignment="1">
      <alignment wrapText="1"/>
    </xf>
    <xf numFmtId="173" fontId="15" fillId="0" borderId="1" xfId="0" applyNumberFormat="1" applyFont="1" applyBorder="1" applyAlignment="1">
      <alignment horizontal="center" vertical="center" wrapText="1"/>
    </xf>
    <xf numFmtId="0" fontId="36" fillId="0" borderId="1" xfId="10" applyFont="1" applyBorder="1" applyAlignment="1">
      <alignment horizontal="center" vertical="center" wrapText="1"/>
    </xf>
    <xf numFmtId="0" fontId="14" fillId="0" borderId="1" xfId="10" applyFont="1" applyBorder="1" applyAlignment="1">
      <alignment horizontal="left" vertical="center" wrapText="1"/>
    </xf>
    <xf numFmtId="166" fontId="21" fillId="0" borderId="1" xfId="1" applyNumberFormat="1" applyFont="1" applyBorder="1" applyAlignment="1">
      <alignment horizontal="center" vertical="center" wrapText="1"/>
    </xf>
    <xf numFmtId="0" fontId="0" fillId="0" borderId="0" xfId="0" applyAlignment="1">
      <alignment horizontal="center" vertical="center"/>
    </xf>
    <xf numFmtId="0" fontId="8" fillId="0" borderId="0" xfId="19"/>
    <xf numFmtId="0" fontId="12" fillId="0" borderId="1" xfId="19" applyFont="1" applyBorder="1" applyAlignment="1">
      <alignment horizontal="center" vertical="center" wrapText="1"/>
    </xf>
    <xf numFmtId="164" fontId="12" fillId="0" borderId="1" xfId="19" applyNumberFormat="1" applyFont="1" applyBorder="1" applyAlignment="1">
      <alignment horizontal="center" vertical="center"/>
    </xf>
    <xf numFmtId="165" fontId="12" fillId="0" borderId="1" xfId="19" applyNumberFormat="1" applyFont="1" applyBorder="1" applyAlignment="1">
      <alignment horizontal="center" vertical="center"/>
    </xf>
    <xf numFmtId="165" fontId="12" fillId="0" borderId="1" xfId="19" applyNumberFormat="1" applyFont="1" applyBorder="1" applyAlignment="1">
      <alignment horizontal="center" vertical="center" wrapText="1"/>
    </xf>
    <xf numFmtId="165" fontId="19" fillId="0" borderId="1" xfId="0" applyNumberFormat="1" applyFont="1" applyBorder="1" applyAlignment="1">
      <alignment horizontal="center" vertical="center"/>
    </xf>
    <xf numFmtId="0" fontId="0" fillId="0" borderId="1" xfId="0" applyBorder="1"/>
    <xf numFmtId="0" fontId="12" fillId="0" borderId="5" xfId="1" applyFont="1" applyBorder="1" applyAlignment="1">
      <alignment horizontal="center" vertical="center"/>
    </xf>
    <xf numFmtId="0" fontId="12" fillId="0" borderId="1" xfId="1" applyFont="1" applyBorder="1" applyAlignment="1">
      <alignment horizontal="center" vertical="center"/>
    </xf>
    <xf numFmtId="164" fontId="12" fillId="0" borderId="5" xfId="1" applyNumberFormat="1" applyFont="1" applyBorder="1" applyAlignment="1">
      <alignment horizontal="center" vertical="center"/>
    </xf>
    <xf numFmtId="173" fontId="12" fillId="0" borderId="1" xfId="1" applyNumberFormat="1" applyFont="1" applyBorder="1" applyAlignment="1">
      <alignment horizontal="center" vertical="center"/>
    </xf>
    <xf numFmtId="173" fontId="38" fillId="0" borderId="1" xfId="1" applyNumberFormat="1" applyFont="1" applyBorder="1" applyAlignment="1">
      <alignment horizontal="center" vertical="center"/>
    </xf>
    <xf numFmtId="0" fontId="36" fillId="0" borderId="1" xfId="1" applyFont="1" applyBorder="1" applyAlignment="1">
      <alignment vertical="center"/>
    </xf>
    <xf numFmtId="0" fontId="36" fillId="0" borderId="1" xfId="15" applyFont="1" applyBorder="1" applyAlignment="1">
      <alignment horizontal="left" vertical="top"/>
    </xf>
    <xf numFmtId="173" fontId="36" fillId="0" borderId="1" xfId="1" applyNumberFormat="1" applyFont="1" applyBorder="1" applyAlignment="1">
      <alignment horizontal="center" vertical="center"/>
    </xf>
    <xf numFmtId="173" fontId="0" fillId="0" borderId="1" xfId="0" applyNumberFormat="1" applyBorder="1" applyAlignment="1">
      <alignment horizontal="center" vertical="center"/>
    </xf>
    <xf numFmtId="164" fontId="9" fillId="0" borderId="20" xfId="15" applyNumberFormat="1" applyFont="1" applyFill="1" applyBorder="1" applyAlignment="1">
      <alignment horizontal="center" vertical="center"/>
    </xf>
    <xf numFmtId="172" fontId="9" fillId="0" borderId="20" xfId="15" applyNumberFormat="1" applyFont="1" applyFill="1" applyBorder="1" applyAlignment="1">
      <alignment horizontal="center" vertical="center"/>
    </xf>
    <xf numFmtId="0" fontId="0" fillId="0" borderId="1" xfId="0" applyBorder="1" applyAlignment="1">
      <alignment wrapText="1"/>
    </xf>
    <xf numFmtId="172" fontId="40" fillId="0" borderId="1" xfId="15" applyNumberFormat="1" applyFont="1" applyBorder="1" applyAlignment="1">
      <alignment horizontal="center" vertical="center"/>
    </xf>
    <xf numFmtId="172" fontId="40" fillId="0" borderId="20" xfId="15" applyNumberFormat="1" applyFont="1" applyFill="1" applyBorder="1" applyAlignment="1">
      <alignment horizontal="center" vertical="center"/>
    </xf>
    <xf numFmtId="0" fontId="8" fillId="0" borderId="0" xfId="20"/>
    <xf numFmtId="0" fontId="9" fillId="0" borderId="1" xfId="20" applyFont="1" applyBorder="1" applyAlignment="1">
      <alignment horizontal="center" vertical="center" wrapText="1"/>
    </xf>
    <xf numFmtId="168" fontId="9" fillId="0" borderId="1" xfId="20" applyNumberFormat="1" applyFont="1" applyBorder="1" applyAlignment="1">
      <alignment horizontal="center" vertical="center"/>
    </xf>
    <xf numFmtId="167" fontId="9" fillId="0" borderId="1" xfId="20" applyNumberFormat="1" applyFont="1" applyBorder="1" applyAlignment="1">
      <alignment horizontal="center" vertical="center"/>
    </xf>
    <xf numFmtId="0" fontId="0" fillId="0" borderId="0" xfId="0" applyAlignment="1">
      <alignment horizontal="left" vertical="center" wrapText="1"/>
    </xf>
    <xf numFmtId="0" fontId="4" fillId="0" borderId="1" xfId="18" applyFont="1" applyBorder="1" applyAlignment="1">
      <alignment horizontal="center" vertical="center" wrapText="1"/>
    </xf>
    <xf numFmtId="164" fontId="4" fillId="0" borderId="1" xfId="18" applyNumberFormat="1" applyFont="1" applyBorder="1" applyAlignment="1">
      <alignment horizontal="center" vertical="center" wrapText="1"/>
    </xf>
    <xf numFmtId="171" fontId="4" fillId="0" borderId="1" xfId="18" applyNumberFormat="1" applyFont="1" applyBorder="1" applyAlignment="1">
      <alignment horizontal="center" vertical="center" wrapText="1"/>
    </xf>
    <xf numFmtId="171" fontId="5" fillId="0" borderId="1" xfId="18" applyNumberFormat="1" applyFont="1" applyBorder="1" applyAlignment="1">
      <alignment horizontal="center" vertical="center" wrapText="1"/>
    </xf>
    <xf numFmtId="0" fontId="12" fillId="0" borderId="1" xfId="1" applyFont="1" applyBorder="1" applyAlignment="1">
      <alignment horizontal="center" vertical="center" wrapText="1"/>
    </xf>
    <xf numFmtId="0" fontId="4" fillId="0" borderId="1" xfId="18" applyFont="1" applyBorder="1" applyAlignment="1">
      <alignment horizontal="left" vertical="center" wrapText="1"/>
    </xf>
    <xf numFmtId="164" fontId="4" fillId="0" borderId="1" xfId="18" applyNumberFormat="1" applyFont="1" applyBorder="1" applyAlignment="1">
      <alignment horizontal="left" vertical="center" wrapText="1"/>
    </xf>
    <xf numFmtId="0" fontId="4" fillId="0" borderId="2" xfId="18" applyFont="1" applyBorder="1" applyAlignment="1">
      <alignment vertical="center" wrapText="1"/>
    </xf>
    <xf numFmtId="0" fontId="4" fillId="0" borderId="20" xfId="18" applyFont="1" applyBorder="1" applyAlignment="1">
      <alignment vertical="center" wrapText="1"/>
    </xf>
    <xf numFmtId="0" fontId="4" fillId="0" borderId="3" xfId="18" applyFont="1" applyBorder="1" applyAlignment="1">
      <alignment vertical="center" wrapText="1"/>
    </xf>
    <xf numFmtId="0" fontId="9" fillId="0" borderId="1" xfId="4" applyFont="1" applyBorder="1" applyAlignment="1">
      <alignment horizontal="center" wrapText="1"/>
    </xf>
    <xf numFmtId="0" fontId="9" fillId="0" borderId="1" xfId="4" applyFont="1" applyBorder="1" applyAlignment="1">
      <alignment horizontal="center" vertical="top" wrapText="1"/>
    </xf>
    <xf numFmtId="0" fontId="12" fillId="0" borderId="2" xfId="1" applyFont="1" applyBorder="1" applyAlignment="1">
      <alignment vertical="center" wrapText="1"/>
    </xf>
    <xf numFmtId="173" fontId="17" fillId="0" borderId="1" xfId="1" applyNumberFormat="1" applyFont="1" applyBorder="1" applyAlignment="1">
      <alignment horizontal="center" vertical="center"/>
    </xf>
    <xf numFmtId="0" fontId="38" fillId="0" borderId="1" xfId="1" applyFont="1" applyBorder="1" applyAlignment="1">
      <alignment horizontal="center" vertical="center" wrapText="1"/>
    </xf>
    <xf numFmtId="164" fontId="38" fillId="0" borderId="1" xfId="1" applyNumberFormat="1" applyFont="1" applyBorder="1" applyAlignment="1">
      <alignment horizontal="center" vertical="center"/>
    </xf>
    <xf numFmtId="165" fontId="38" fillId="0" borderId="1" xfId="1" applyNumberFormat="1" applyFont="1" applyBorder="1" applyAlignment="1">
      <alignment horizontal="center" vertical="center"/>
    </xf>
    <xf numFmtId="165" fontId="17" fillId="0" borderId="1" xfId="1" applyNumberFormat="1" applyFont="1" applyBorder="1" applyAlignment="1">
      <alignment horizontal="center" vertical="center"/>
    </xf>
    <xf numFmtId="172" fontId="38" fillId="0" borderId="1" xfId="0" applyNumberFormat="1" applyFont="1" applyBorder="1" applyAlignment="1">
      <alignment horizontal="center" vertical="center"/>
    </xf>
    <xf numFmtId="172" fontId="17" fillId="0" borderId="1" xfId="0" applyNumberFormat="1" applyFont="1" applyBorder="1" applyAlignment="1">
      <alignment horizontal="center" vertical="center"/>
    </xf>
    <xf numFmtId="164" fontId="15" fillId="0" borderId="0" xfId="0" applyNumberFormat="1" applyFont="1" applyAlignment="1">
      <alignment wrapText="1"/>
    </xf>
    <xf numFmtId="164" fontId="14" fillId="3" borderId="1" xfId="10" applyNumberFormat="1" applyFont="1" applyFill="1" applyBorder="1" applyAlignment="1">
      <alignment horizontal="center" vertical="center" wrapText="1"/>
    </xf>
    <xf numFmtId="164" fontId="22" fillId="0" borderId="1" xfId="1" applyNumberFormat="1" applyFont="1" applyBorder="1" applyAlignment="1">
      <alignment horizontal="center" vertical="center" wrapText="1"/>
    </xf>
    <xf numFmtId="172" fontId="36" fillId="0" borderId="1" xfId="0" applyNumberFormat="1" applyFont="1" applyBorder="1" applyAlignment="1">
      <alignment horizontal="center" vertical="center" wrapText="1"/>
    </xf>
    <xf numFmtId="173" fontId="36" fillId="0" borderId="1" xfId="1" applyNumberFormat="1" applyFont="1" applyBorder="1" applyAlignment="1">
      <alignment horizontal="center" vertical="center" wrapText="1"/>
    </xf>
    <xf numFmtId="0" fontId="36" fillId="6" borderId="1" xfId="1" applyFont="1" applyFill="1" applyBorder="1" applyAlignment="1">
      <alignment horizontal="center" vertical="center"/>
    </xf>
    <xf numFmtId="0" fontId="36" fillId="6" borderId="1" xfId="1" applyFont="1" applyFill="1" applyBorder="1" applyAlignment="1">
      <alignment vertical="center"/>
    </xf>
    <xf numFmtId="164" fontId="36" fillId="6" borderId="1" xfId="1" applyNumberFormat="1" applyFont="1" applyFill="1" applyBorder="1" applyAlignment="1">
      <alignment horizontal="center" vertical="center"/>
    </xf>
    <xf numFmtId="172" fontId="36" fillId="6" borderId="1" xfId="0" applyNumberFormat="1" applyFont="1" applyFill="1" applyBorder="1" applyAlignment="1">
      <alignment horizontal="center" vertical="center"/>
    </xf>
    <xf numFmtId="173" fontId="36" fillId="6" borderId="1" xfId="1" applyNumberFormat="1" applyFont="1" applyFill="1" applyBorder="1" applyAlignment="1">
      <alignment horizontal="center" vertical="center"/>
    </xf>
    <xf numFmtId="165" fontId="12" fillId="0" borderId="1" xfId="1" applyNumberFormat="1" applyFont="1" applyBorder="1" applyAlignment="1">
      <alignment horizontal="center" vertical="center"/>
    </xf>
    <xf numFmtId="172" fontId="19" fillId="0" borderId="1" xfId="0" applyNumberFormat="1" applyFont="1" applyBorder="1" applyAlignment="1">
      <alignment horizontal="center" vertical="center"/>
    </xf>
    <xf numFmtId="172" fontId="14" fillId="0" borderId="1" xfId="1" applyNumberFormat="1" applyFont="1" applyBorder="1" applyAlignment="1">
      <alignment horizontal="center" vertical="center" wrapText="1"/>
    </xf>
    <xf numFmtId="172" fontId="36" fillId="0" borderId="1" xfId="1" applyNumberFormat="1" applyFont="1" applyBorder="1" applyAlignment="1">
      <alignment horizontal="center" vertical="center" wrapText="1"/>
    </xf>
    <xf numFmtId="172" fontId="21" fillId="0" borderId="1" xfId="1" applyNumberFormat="1" applyFont="1" applyBorder="1" applyAlignment="1">
      <alignment horizontal="center" vertical="center" wrapText="1"/>
    </xf>
    <xf numFmtId="172" fontId="15" fillId="0" borderId="1" xfId="0" applyNumberFormat="1" applyFont="1" applyBorder="1" applyAlignment="1">
      <alignment horizontal="center" vertical="center" wrapText="1"/>
    </xf>
    <xf numFmtId="172" fontId="15" fillId="0" borderId="1" xfId="0" applyNumberFormat="1" applyFont="1" applyFill="1" applyBorder="1" applyAlignment="1">
      <alignment horizontal="center" vertical="center" wrapText="1"/>
    </xf>
    <xf numFmtId="173" fontId="14" fillId="0" borderId="1" xfId="1" applyNumberFormat="1" applyFont="1" applyBorder="1" applyAlignment="1">
      <alignment horizontal="center" vertical="center"/>
    </xf>
    <xf numFmtId="173" fontId="21" fillId="0" borderId="1" xfId="1" applyNumberFormat="1" applyFont="1" applyBorder="1" applyAlignment="1">
      <alignment horizontal="center" vertical="center"/>
    </xf>
    <xf numFmtId="0" fontId="9" fillId="0" borderId="11" xfId="4" applyFont="1" applyBorder="1" applyAlignment="1">
      <alignment wrapText="1"/>
    </xf>
    <xf numFmtId="0" fontId="9" fillId="0" borderId="12" xfId="4" applyFont="1" applyBorder="1" applyAlignment="1">
      <alignment wrapText="1"/>
    </xf>
    <xf numFmtId="0" fontId="9" fillId="0" borderId="2" xfId="4" applyFont="1" applyBorder="1" applyAlignment="1">
      <alignment wrapText="1"/>
    </xf>
    <xf numFmtId="0" fontId="9" fillId="0" borderId="4" xfId="4" applyFont="1" applyBorder="1" applyAlignment="1">
      <alignment wrapText="1"/>
    </xf>
    <xf numFmtId="0" fontId="9" fillId="0" borderId="5" xfId="4" applyFont="1" applyBorder="1" applyAlignment="1">
      <alignment wrapText="1"/>
    </xf>
    <xf numFmtId="0" fontId="9" fillId="0" borderId="13" xfId="4" applyFont="1" applyBorder="1" applyAlignment="1">
      <alignment wrapText="1"/>
    </xf>
    <xf numFmtId="0" fontId="9" fillId="0" borderId="15" xfId="4" applyFont="1" applyBorder="1" applyAlignment="1">
      <alignment wrapText="1"/>
    </xf>
    <xf numFmtId="0" fontId="9" fillId="0" borderId="3" xfId="4" applyFont="1" applyBorder="1" applyAlignment="1">
      <alignment wrapText="1"/>
    </xf>
    <xf numFmtId="0" fontId="9" fillId="0" borderId="2" xfId="4" applyFont="1" applyBorder="1" applyAlignment="1">
      <alignment vertical="top" wrapText="1"/>
    </xf>
    <xf numFmtId="0" fontId="9" fillId="0" borderId="20" xfId="4" applyFont="1" applyBorder="1" applyAlignment="1">
      <alignment vertical="top" wrapText="1"/>
    </xf>
    <xf numFmtId="0" fontId="9" fillId="0" borderId="3" xfId="4" applyFont="1" applyBorder="1" applyAlignment="1">
      <alignment vertical="top" wrapText="1"/>
    </xf>
    <xf numFmtId="0" fontId="9" fillId="0" borderId="19" xfId="4" applyFont="1" applyBorder="1" applyAlignment="1">
      <alignment wrapText="1"/>
    </xf>
    <xf numFmtId="0" fontId="9" fillId="0" borderId="11" xfId="4" applyFont="1" applyBorder="1" applyAlignment="1">
      <alignment vertical="top" wrapText="1"/>
    </xf>
    <xf numFmtId="0" fontId="9" fillId="0" borderId="19" xfId="4" applyFont="1" applyBorder="1" applyAlignment="1">
      <alignment vertical="top" wrapText="1"/>
    </xf>
    <xf numFmtId="0" fontId="9" fillId="0" borderId="13" xfId="4" applyFont="1" applyBorder="1" applyAlignment="1">
      <alignment vertical="top" wrapText="1"/>
    </xf>
    <xf numFmtId="0" fontId="9" fillId="0" borderId="1" xfId="4" applyFont="1" applyBorder="1" applyAlignment="1">
      <alignment wrapText="1"/>
    </xf>
    <xf numFmtId="0" fontId="9" fillId="0" borderId="1" xfId="4" applyFont="1" applyBorder="1" applyAlignment="1">
      <alignment vertical="top" wrapText="1"/>
    </xf>
    <xf numFmtId="0" fontId="0" fillId="2" borderId="1" xfId="0" applyFill="1" applyBorder="1" applyAlignment="1">
      <alignment horizontal="center" vertical="center" wrapText="1"/>
    </xf>
    <xf numFmtId="0" fontId="0" fillId="0" borderId="0" xfId="0" applyBorder="1" applyAlignment="1">
      <alignment horizontal="center" vertical="center" wrapText="1"/>
    </xf>
    <xf numFmtId="14" fontId="0" fillId="0" borderId="1" xfId="0" applyNumberFormat="1" applyBorder="1" applyAlignment="1">
      <alignment horizontal="center" vertical="center"/>
    </xf>
    <xf numFmtId="0" fontId="0" fillId="2" borderId="1" xfId="0" applyFill="1" applyBorder="1" applyAlignment="1">
      <alignment horizontal="center" vertical="center"/>
    </xf>
    <xf numFmtId="0" fontId="0" fillId="2" borderId="1" xfId="0" applyFill="1" applyBorder="1" applyAlignment="1">
      <alignment horizontal="left" vertical="center" wrapText="1"/>
    </xf>
    <xf numFmtId="0" fontId="0" fillId="0" borderId="1" xfId="0" applyBorder="1" applyAlignment="1">
      <alignment horizontal="left" vertical="center"/>
    </xf>
    <xf numFmtId="0" fontId="0" fillId="6" borderId="0" xfId="0" applyFill="1" applyBorder="1" applyAlignment="1">
      <alignment horizontal="center" vertical="center" wrapText="1"/>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0" xfId="0" applyFill="1" applyAlignment="1"/>
    <xf numFmtId="0" fontId="0" fillId="3" borderId="1" xfId="0" applyFill="1" applyBorder="1" applyAlignment="1">
      <alignment horizontal="center" vertical="center" wrapText="1"/>
    </xf>
    <xf numFmtId="0" fontId="0" fillId="6" borderId="1" xfId="0" applyFill="1" applyBorder="1" applyAlignment="1">
      <alignment horizontal="left" vertical="center"/>
    </xf>
    <xf numFmtId="0" fontId="47" fillId="2" borderId="1" xfId="0" applyFont="1" applyFill="1" applyBorder="1" applyAlignment="1">
      <alignment horizontal="left" vertical="center" wrapText="1"/>
    </xf>
    <xf numFmtId="0" fontId="47" fillId="2" borderId="1" xfId="0" applyFont="1" applyFill="1" applyBorder="1" applyAlignment="1">
      <alignment horizontal="center" vertical="center" wrapText="1"/>
    </xf>
    <xf numFmtId="0" fontId="47" fillId="0" borderId="0" xfId="0" applyFont="1" applyAlignment="1">
      <alignment wrapText="1"/>
    </xf>
    <xf numFmtId="0" fontId="47" fillId="8" borderId="1" xfId="0" applyFont="1" applyFill="1" applyBorder="1" applyAlignment="1">
      <alignment horizontal="left"/>
    </xf>
    <xf numFmtId="0" fontId="0" fillId="8" borderId="1" xfId="0" applyFill="1" applyBorder="1" applyAlignment="1">
      <alignment wrapText="1"/>
    </xf>
    <xf numFmtId="0" fontId="0" fillId="8" borderId="1" xfId="0" applyFill="1" applyBorder="1" applyAlignment="1">
      <alignment horizontal="center" vertical="center" wrapText="1"/>
    </xf>
    <xf numFmtId="0" fontId="0" fillId="3" borderId="1" xfId="0" applyFill="1" applyBorder="1" applyAlignment="1">
      <alignment horizontal="left"/>
    </xf>
    <xf numFmtId="0" fontId="0" fillId="3" borderId="1" xfId="0" applyFill="1" applyBorder="1"/>
    <xf numFmtId="0" fontId="0" fillId="6" borderId="0" xfId="0" applyFill="1" applyAlignment="1">
      <alignment horizontal="center" vertical="center"/>
    </xf>
    <xf numFmtId="0" fontId="0" fillId="8" borderId="0" xfId="0" applyFill="1" applyAlignment="1">
      <alignment horizontal="center" vertical="center"/>
    </xf>
    <xf numFmtId="0" fontId="1" fillId="3" borderId="0" xfId="0" applyFont="1" applyFill="1" applyAlignment="1">
      <alignment horizontal="center" vertical="center"/>
    </xf>
    <xf numFmtId="0" fontId="14" fillId="0" borderId="1" xfId="1" applyFont="1" applyBorder="1" applyAlignment="1">
      <alignment horizontal="center" vertical="center" wrapText="1"/>
    </xf>
    <xf numFmtId="0" fontId="12" fillId="0" borderId="1" xfId="1" applyFont="1" applyBorder="1" applyAlignment="1">
      <alignment horizontal="center" vertical="center"/>
    </xf>
    <xf numFmtId="0" fontId="19" fillId="0" borderId="1" xfId="0" applyFont="1" applyBorder="1" applyAlignment="1">
      <alignment horizontal="center" vertical="center"/>
    </xf>
    <xf numFmtId="0" fontId="37" fillId="0" borderId="1" xfId="1" applyFont="1" applyBorder="1" applyAlignment="1">
      <alignment horizontal="center" vertical="center" wrapText="1"/>
    </xf>
    <xf numFmtId="164" fontId="37" fillId="0" borderId="1" xfId="1" applyNumberFormat="1" applyFont="1" applyBorder="1" applyAlignment="1">
      <alignment horizontal="center" vertical="center" wrapText="1"/>
    </xf>
    <xf numFmtId="166" fontId="37" fillId="0" borderId="1" xfId="1" applyNumberFormat="1" applyFont="1" applyBorder="1" applyAlignment="1">
      <alignment horizontal="center" vertical="center" wrapText="1"/>
    </xf>
    <xf numFmtId="2" fontId="37" fillId="0" borderId="1" xfId="0" applyNumberFormat="1" applyFont="1" applyBorder="1" applyAlignment="1">
      <alignment horizontal="center" vertical="center" wrapText="1"/>
    </xf>
    <xf numFmtId="0" fontId="22" fillId="0" borderId="1" xfId="1" applyFont="1" applyBorder="1" applyAlignment="1">
      <alignment horizontal="center" vertical="center" wrapText="1"/>
    </xf>
    <xf numFmtId="166" fontId="22" fillId="0" borderId="1" xfId="1" applyNumberFormat="1" applyFont="1" applyBorder="1" applyAlignment="1">
      <alignment horizontal="center" vertical="center" wrapText="1"/>
    </xf>
    <xf numFmtId="2" fontId="22" fillId="0" borderId="1" xfId="0" applyNumberFormat="1" applyFont="1" applyBorder="1" applyAlignment="1">
      <alignment horizontal="center" vertical="center" wrapText="1"/>
    </xf>
    <xf numFmtId="0" fontId="4" fillId="0" borderId="1" xfId="1" applyFont="1" applyBorder="1" applyAlignment="1">
      <alignment horizontal="center" vertical="center" wrapText="1"/>
    </xf>
    <xf numFmtId="0" fontId="3" fillId="0" borderId="1" xfId="2" applyFont="1" applyBorder="1" applyAlignment="1">
      <alignment horizontal="center" vertical="center" wrapText="1"/>
    </xf>
    <xf numFmtId="0" fontId="9" fillId="0" borderId="1" xfId="2" applyFont="1" applyBorder="1" applyAlignment="1">
      <alignment horizontal="left" vertical="center" wrapText="1"/>
    </xf>
    <xf numFmtId="0" fontId="0" fillId="0" borderId="1" xfId="0" applyBorder="1" applyAlignment="1">
      <alignment horizontal="center"/>
    </xf>
    <xf numFmtId="0" fontId="7" fillId="0" borderId="4" xfId="0" applyFont="1" applyBorder="1" applyAlignment="1">
      <alignment horizontal="center"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9" fillId="0" borderId="1" xfId="2" applyFont="1" applyBorder="1" applyAlignment="1">
      <alignment horizontal="center" vertical="center" wrapText="1"/>
    </xf>
    <xf numFmtId="0" fontId="9" fillId="0" borderId="1" xfId="2" applyFont="1" applyBorder="1" applyAlignment="1">
      <alignment horizontal="left" vertical="top" wrapText="1"/>
    </xf>
    <xf numFmtId="0" fontId="9" fillId="0" borderId="1" xfId="2" applyFont="1" applyBorder="1" applyAlignment="1">
      <alignment horizontal="left" wrapText="1"/>
    </xf>
    <xf numFmtId="0" fontId="9" fillId="0" borderId="1" xfId="2" applyFont="1" applyBorder="1" applyAlignment="1">
      <alignment horizontal="center" wrapText="1"/>
    </xf>
    <xf numFmtId="0" fontId="9" fillId="0" borderId="2" xfId="1" applyFont="1" applyBorder="1" applyAlignment="1">
      <alignment horizontal="center" vertical="center" wrapText="1"/>
    </xf>
    <xf numFmtId="0" fontId="4" fillId="0" borderId="3" xfId="1" applyFont="1" applyBorder="1" applyAlignment="1">
      <alignment horizontal="center" vertical="center" wrapText="1"/>
    </xf>
    <xf numFmtId="0" fontId="9" fillId="0" borderId="1" xfId="1" applyFont="1" applyBorder="1" applyAlignment="1">
      <alignment horizontal="center" vertical="center" wrapText="1"/>
    </xf>
    <xf numFmtId="0" fontId="4" fillId="0" borderId="2" xfId="1" applyFont="1" applyBorder="1" applyAlignment="1">
      <alignment horizontal="center" vertical="center" wrapText="1"/>
    </xf>
    <xf numFmtId="0" fontId="15" fillId="0" borderId="8" xfId="0" applyFont="1" applyBorder="1" applyAlignment="1">
      <alignment horizontal="center" wrapText="1"/>
    </xf>
    <xf numFmtId="0" fontId="38" fillId="0" borderId="1" xfId="1" applyFont="1" applyBorder="1" applyAlignment="1">
      <alignment horizontal="center" vertical="center" wrapText="1"/>
    </xf>
    <xf numFmtId="0" fontId="8" fillId="0" borderId="4" xfId="0" applyFont="1" applyBorder="1" applyAlignment="1">
      <alignment horizontal="center" vertical="center"/>
    </xf>
    <xf numFmtId="0" fontId="8" fillId="0" borderId="6" xfId="0" applyFont="1" applyBorder="1" applyAlignment="1">
      <alignment horizontal="center" vertical="center"/>
    </xf>
    <xf numFmtId="0" fontId="8" fillId="0" borderId="5" xfId="0" applyFont="1" applyBorder="1" applyAlignment="1">
      <alignment horizontal="center" vertical="center"/>
    </xf>
    <xf numFmtId="0" fontId="16" fillId="0" borderId="4" xfId="0" applyFont="1" applyBorder="1" applyAlignment="1">
      <alignment horizontal="center" vertical="center" wrapText="1"/>
    </xf>
    <xf numFmtId="0" fontId="16" fillId="0" borderId="6" xfId="0" applyFont="1" applyBorder="1" applyAlignment="1">
      <alignment horizontal="center" vertical="center" wrapText="1"/>
    </xf>
    <xf numFmtId="0" fontId="16" fillId="0" borderId="5" xfId="0" applyFont="1" applyBorder="1" applyAlignment="1">
      <alignment horizontal="center" vertical="center" wrapText="1"/>
    </xf>
    <xf numFmtId="0" fontId="12" fillId="0" borderId="4" xfId="1" applyFont="1" applyBorder="1" applyAlignment="1">
      <alignment horizontal="center" vertical="center" wrapText="1"/>
    </xf>
    <xf numFmtId="0" fontId="12" fillId="0" borderId="6" xfId="1" applyFont="1" applyBorder="1" applyAlignment="1">
      <alignment horizontal="center" vertical="center" wrapText="1"/>
    </xf>
    <xf numFmtId="0" fontId="12" fillId="0" borderId="5" xfId="1" applyFont="1" applyBorder="1" applyAlignment="1">
      <alignment horizontal="center" vertical="center" wrapText="1"/>
    </xf>
    <xf numFmtId="0" fontId="12" fillId="0" borderId="2" xfId="1" applyFont="1" applyBorder="1" applyAlignment="1">
      <alignment horizontal="center" vertical="center" wrapText="1"/>
    </xf>
    <xf numFmtId="0" fontId="12" fillId="0" borderId="20" xfId="1" applyFont="1" applyBorder="1" applyAlignment="1">
      <alignment horizontal="center" vertical="center" wrapText="1"/>
    </xf>
    <xf numFmtId="0" fontId="12" fillId="0" borderId="3" xfId="1" applyFont="1" applyBorder="1" applyAlignment="1">
      <alignment horizontal="center" vertical="center" wrapText="1"/>
    </xf>
    <xf numFmtId="0" fontId="12" fillId="0" borderId="11" xfId="1" applyFont="1" applyBorder="1" applyAlignment="1">
      <alignment horizontal="center" vertical="center" wrapText="1"/>
    </xf>
    <xf numFmtId="0" fontId="12" fillId="0" borderId="12" xfId="1" applyFont="1" applyBorder="1" applyAlignment="1">
      <alignment horizontal="center" vertical="center" wrapText="1"/>
    </xf>
    <xf numFmtId="0" fontId="12" fillId="0" borderId="13" xfId="1" applyFont="1" applyBorder="1" applyAlignment="1">
      <alignment horizontal="center" vertical="center" wrapText="1"/>
    </xf>
    <xf numFmtId="0" fontId="12" fillId="0" borderId="15" xfId="1" applyFont="1" applyBorder="1" applyAlignment="1">
      <alignment horizontal="center" vertical="center" wrapText="1"/>
    </xf>
    <xf numFmtId="0" fontId="13" fillId="0" borderId="1" xfId="1" applyFont="1" applyBorder="1" applyAlignment="1">
      <alignment horizontal="center" vertical="center" wrapText="1"/>
    </xf>
    <xf numFmtId="0" fontId="14" fillId="0" borderId="1" xfId="1" applyFont="1" applyBorder="1" applyAlignment="1">
      <alignment horizontal="center" vertical="center" wrapText="1"/>
    </xf>
    <xf numFmtId="0" fontId="15" fillId="0" borderId="4"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5"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5" xfId="0" applyFont="1" applyBorder="1" applyAlignment="1">
      <alignment horizontal="center" vertical="center" wrapText="1"/>
    </xf>
    <xf numFmtId="0" fontId="0" fillId="0" borderId="19" xfId="0" applyBorder="1" applyAlignment="1">
      <alignment horizontal="center"/>
    </xf>
    <xf numFmtId="0" fontId="0" fillId="0" borderId="0" xfId="0" applyAlignment="1">
      <alignment horizontal="center"/>
    </xf>
    <xf numFmtId="0" fontId="37" fillId="6" borderId="1" xfId="1" applyFont="1" applyFill="1" applyBorder="1" applyAlignment="1">
      <alignment horizontal="left" vertical="center" wrapText="1"/>
    </xf>
    <xf numFmtId="0" fontId="22" fillId="6" borderId="1" xfId="1" applyFont="1" applyFill="1" applyBorder="1" applyAlignment="1">
      <alignment horizontal="left" vertical="center" wrapText="1"/>
    </xf>
    <xf numFmtId="0" fontId="14" fillId="0" borderId="1" xfId="1" applyFont="1" applyBorder="1" applyAlignment="1">
      <alignment horizontal="center" vertical="center"/>
    </xf>
    <xf numFmtId="0" fontId="13" fillId="0" borderId="2" xfId="1" applyFont="1" applyBorder="1" applyAlignment="1">
      <alignment horizontal="center" vertical="center"/>
    </xf>
    <xf numFmtId="0" fontId="13" fillId="0" borderId="20" xfId="1" applyFont="1" applyBorder="1" applyAlignment="1">
      <alignment horizontal="center" vertical="center"/>
    </xf>
    <xf numFmtId="0" fontId="13" fillId="0" borderId="3" xfId="1" applyFont="1" applyBorder="1" applyAlignment="1">
      <alignment horizontal="center" vertical="center"/>
    </xf>
    <xf numFmtId="0" fontId="21" fillId="6" borderId="2" xfId="1" applyFont="1" applyFill="1" applyBorder="1" applyAlignment="1">
      <alignment horizontal="center" vertical="center"/>
    </xf>
    <xf numFmtId="0" fontId="21" fillId="6" borderId="20" xfId="1" applyFont="1" applyFill="1" applyBorder="1" applyAlignment="1">
      <alignment horizontal="center" vertical="center"/>
    </xf>
    <xf numFmtId="0" fontId="21" fillId="6" borderId="3" xfId="1" applyFont="1" applyFill="1" applyBorder="1" applyAlignment="1">
      <alignment horizontal="center" vertical="center"/>
    </xf>
    <xf numFmtId="0" fontId="36" fillId="6" borderId="1" xfId="1" applyFont="1" applyFill="1" applyBorder="1" applyAlignment="1">
      <alignment horizontal="center" vertical="center"/>
    </xf>
    <xf numFmtId="0" fontId="14" fillId="3" borderId="1" xfId="1" applyFont="1" applyFill="1" applyBorder="1" applyAlignment="1">
      <alignment horizontal="left" vertical="center" wrapText="1"/>
    </xf>
    <xf numFmtId="0" fontId="14" fillId="5" borderId="1" xfId="1" applyFont="1" applyFill="1" applyBorder="1" applyAlignment="1">
      <alignment horizontal="left" vertical="center" wrapText="1"/>
    </xf>
    <xf numFmtId="0" fontId="14" fillId="0" borderId="1" xfId="1" applyFont="1" applyBorder="1" applyAlignment="1">
      <alignment horizontal="left" vertical="center" wrapText="1"/>
    </xf>
    <xf numFmtId="0" fontId="12" fillId="0" borderId="1" xfId="1" applyFont="1" applyBorder="1" applyAlignment="1">
      <alignment horizontal="center" vertical="center"/>
    </xf>
    <xf numFmtId="0" fontId="20" fillId="0" borderId="4" xfId="0" applyFont="1" applyBorder="1" applyAlignment="1">
      <alignment horizontal="center" vertical="center"/>
    </xf>
    <xf numFmtId="0" fontId="20" fillId="0" borderId="6" xfId="0" applyFont="1" applyBorder="1" applyAlignment="1">
      <alignment horizontal="center" vertical="center"/>
    </xf>
    <xf numFmtId="0" fontId="20" fillId="0" borderId="5" xfId="0" applyFont="1" applyBorder="1" applyAlignment="1">
      <alignment horizontal="center" vertical="center"/>
    </xf>
    <xf numFmtId="0" fontId="12" fillId="0" borderId="1" xfId="1" applyFont="1" applyBorder="1" applyAlignment="1">
      <alignment horizontal="center" vertical="center" wrapText="1"/>
    </xf>
    <xf numFmtId="0" fontId="9" fillId="0" borderId="2" xfId="4" applyFont="1" applyBorder="1" applyAlignment="1">
      <alignment horizontal="center" vertical="top" wrapText="1"/>
    </xf>
    <xf numFmtId="0" fontId="9" fillId="0" borderId="3" xfId="4" applyFont="1" applyBorder="1" applyAlignment="1">
      <alignment horizontal="center" vertical="top" wrapText="1"/>
    </xf>
    <xf numFmtId="0" fontId="3" fillId="0" borderId="4" xfId="4" applyFont="1" applyBorder="1" applyAlignment="1">
      <alignment horizontal="center" vertical="center" wrapText="1"/>
    </xf>
    <xf numFmtId="0" fontId="3" fillId="0" borderId="6" xfId="4" applyFont="1" applyBorder="1" applyAlignment="1">
      <alignment horizontal="center" vertical="center" wrapText="1"/>
    </xf>
    <xf numFmtId="0" fontId="3" fillId="0" borderId="5" xfId="4" applyFont="1" applyBorder="1" applyAlignment="1">
      <alignment horizontal="center" vertical="center" wrapText="1"/>
    </xf>
    <xf numFmtId="0" fontId="9" fillId="0" borderId="4" xfId="4" applyFont="1" applyBorder="1" applyAlignment="1">
      <alignment horizontal="center" vertical="top" wrapText="1"/>
    </xf>
    <xf numFmtId="0" fontId="9" fillId="0" borderId="6" xfId="4" applyFont="1" applyBorder="1" applyAlignment="1">
      <alignment horizontal="center" vertical="top" wrapText="1"/>
    </xf>
    <xf numFmtId="0" fontId="9" fillId="0" borderId="5" xfId="4" applyFont="1" applyBorder="1" applyAlignment="1">
      <alignment horizontal="center" vertical="top" wrapText="1"/>
    </xf>
    <xf numFmtId="0" fontId="9" fillId="0" borderId="1" xfId="4" applyFont="1" applyBorder="1" applyAlignment="1">
      <alignment horizontal="center" vertical="top" wrapText="1"/>
    </xf>
    <xf numFmtId="0" fontId="31" fillId="0" borderId="1" xfId="0" applyFont="1" applyBorder="1" applyAlignment="1">
      <alignment horizontal="center"/>
    </xf>
    <xf numFmtId="0" fontId="3" fillId="0" borderId="1" xfId="4" applyFont="1" applyBorder="1" applyAlignment="1">
      <alignment horizontal="center" vertical="center" wrapText="1"/>
    </xf>
    <xf numFmtId="0" fontId="9" fillId="0" borderId="1" xfId="4" applyFont="1" applyBorder="1" applyAlignment="1">
      <alignment horizontal="center" wrapText="1"/>
    </xf>
    <xf numFmtId="0" fontId="9" fillId="0" borderId="1" xfId="4" applyFont="1" applyBorder="1" applyAlignment="1">
      <alignment horizontal="left" wrapText="1"/>
    </xf>
    <xf numFmtId="0" fontId="9" fillId="0" borderId="1" xfId="4" applyFont="1" applyBorder="1" applyAlignment="1">
      <alignment horizontal="left" vertical="top" wrapText="1"/>
    </xf>
    <xf numFmtId="0" fontId="24" fillId="2" borderId="0" xfId="0" applyFont="1" applyFill="1" applyAlignment="1">
      <alignment horizontal="center"/>
    </xf>
    <xf numFmtId="0" fontId="32" fillId="2" borderId="0" xfId="0" applyFont="1" applyFill="1" applyAlignment="1">
      <alignment horizontal="center" vertical="center" wrapText="1"/>
    </xf>
    <xf numFmtId="0" fontId="3" fillId="0" borderId="1" xfId="4" applyFont="1" applyBorder="1" applyAlignment="1">
      <alignment horizontal="center" vertical="center"/>
    </xf>
    <xf numFmtId="0" fontId="9" fillId="0" borderId="1" xfId="4" applyFont="1" applyBorder="1" applyAlignment="1">
      <alignment horizontal="left" vertical="top"/>
    </xf>
    <xf numFmtId="0" fontId="7" fillId="2" borderId="0" xfId="0" applyFont="1" applyFill="1" applyAlignment="1">
      <alignment horizontal="center"/>
    </xf>
    <xf numFmtId="0" fontId="9" fillId="0" borderId="1" xfId="5" applyFont="1" applyBorder="1" applyAlignment="1">
      <alignment horizontal="left" vertical="top" wrapText="1"/>
    </xf>
    <xf numFmtId="0" fontId="29" fillId="0" borderId="1" xfId="5" applyFont="1" applyBorder="1" applyAlignment="1">
      <alignment horizontal="center" vertical="center" wrapText="1"/>
    </xf>
    <xf numFmtId="0" fontId="3" fillId="0" borderId="1" xfId="5" applyFont="1" applyBorder="1" applyAlignment="1">
      <alignment horizontal="center" vertical="center" wrapText="1"/>
    </xf>
    <xf numFmtId="0" fontId="9" fillId="0" borderId="1" xfId="5" applyFont="1" applyBorder="1" applyAlignment="1">
      <alignment horizontal="left" wrapText="1"/>
    </xf>
    <xf numFmtId="0" fontId="0" fillId="4" borderId="1" xfId="0" applyFill="1" applyBorder="1" applyAlignment="1">
      <alignment horizontal="center" vertical="center" wrapText="1"/>
    </xf>
    <xf numFmtId="0" fontId="7" fillId="2" borderId="14" xfId="0" applyFont="1" applyFill="1" applyBorder="1" applyAlignment="1">
      <alignment horizontal="center"/>
    </xf>
    <xf numFmtId="0" fontId="0" fillId="2" borderId="14" xfId="0" applyFill="1" applyBorder="1" applyAlignment="1">
      <alignment horizontal="center"/>
    </xf>
    <xf numFmtId="0" fontId="3" fillId="0" borderId="1" xfId="9" applyFont="1" applyBorder="1" applyAlignment="1">
      <alignment horizontal="center" vertical="center"/>
    </xf>
    <xf numFmtId="0" fontId="4" fillId="0" borderId="1" xfId="9" applyFont="1" applyBorder="1" applyAlignment="1">
      <alignment horizontal="center" vertical="center"/>
    </xf>
    <xf numFmtId="0" fontId="28" fillId="0" borderId="1" xfId="5" applyFont="1" applyBorder="1" applyAlignment="1">
      <alignment horizontal="center" vertical="center" wrapText="1"/>
    </xf>
    <xf numFmtId="0" fontId="9" fillId="0" borderId="1" xfId="5" applyFont="1" applyBorder="1" applyAlignment="1">
      <alignment horizontal="center" vertical="top" wrapText="1"/>
    </xf>
    <xf numFmtId="0" fontId="0" fillId="2" borderId="1" xfId="0" applyFill="1" applyBorder="1" applyAlignment="1">
      <alignment horizontal="center" wrapText="1"/>
    </xf>
    <xf numFmtId="0" fontId="42" fillId="7" borderId="1" xfId="0" applyFont="1" applyFill="1" applyBorder="1" applyAlignment="1">
      <alignment horizontal="center" vertical="center" wrapText="1"/>
    </xf>
    <xf numFmtId="0" fontId="9" fillId="0" borderId="1" xfId="5" applyFont="1" applyBorder="1" applyAlignment="1">
      <alignment horizontal="center" wrapText="1"/>
    </xf>
    <xf numFmtId="0" fontId="5" fillId="0" borderId="1" xfId="6" applyFont="1" applyBorder="1" applyAlignment="1">
      <alignment horizontal="center" vertical="center" wrapText="1"/>
    </xf>
    <xf numFmtId="0" fontId="9" fillId="0" borderId="1" xfId="6" applyFont="1" applyBorder="1" applyAlignment="1">
      <alignment horizontal="center" vertical="center" wrapText="1"/>
    </xf>
    <xf numFmtId="0" fontId="25" fillId="2" borderId="0" xfId="0" applyFont="1" applyFill="1" applyAlignment="1">
      <alignment horizontal="center"/>
    </xf>
    <xf numFmtId="0" fontId="19" fillId="0" borderId="11" xfId="0" applyFont="1" applyBorder="1" applyAlignment="1">
      <alignment horizontal="center" vertical="center"/>
    </xf>
    <xf numFmtId="0" fontId="19" fillId="0" borderId="7" xfId="0" applyFont="1" applyBorder="1" applyAlignment="1">
      <alignment horizontal="center" vertical="center"/>
    </xf>
    <xf numFmtId="0" fontId="19" fillId="0" borderId="12" xfId="0" applyFont="1" applyBorder="1" applyAlignment="1">
      <alignment horizontal="center" vertical="center"/>
    </xf>
    <xf numFmtId="0" fontId="19" fillId="0" borderId="13" xfId="0" applyFont="1" applyBorder="1" applyAlignment="1">
      <alignment horizontal="center" vertical="center"/>
    </xf>
    <xf numFmtId="0" fontId="19" fillId="0" borderId="14" xfId="0" applyFont="1" applyBorder="1" applyAlignment="1">
      <alignment horizontal="center" vertical="center"/>
    </xf>
    <xf numFmtId="0" fontId="19" fillId="0" borderId="15" xfId="0" applyFont="1" applyBorder="1" applyAlignment="1">
      <alignment horizontal="center" vertical="center"/>
    </xf>
    <xf numFmtId="0" fontId="0" fillId="0" borderId="2"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wrapText="1"/>
    </xf>
    <xf numFmtId="0" fontId="0" fillId="0" borderId="3" xfId="0" applyBorder="1" applyAlignment="1">
      <alignment horizontal="center" wrapText="1"/>
    </xf>
    <xf numFmtId="0" fontId="14" fillId="6" borderId="1" xfId="1" applyFont="1" applyFill="1" applyBorder="1" applyAlignment="1">
      <alignment horizontal="center" vertical="center" wrapText="1"/>
    </xf>
    <xf numFmtId="0" fontId="13" fillId="0" borderId="11" xfId="1" applyFont="1" applyBorder="1" applyAlignment="1">
      <alignment horizontal="center" vertical="center"/>
    </xf>
    <xf numFmtId="0" fontId="13" fillId="0" borderId="12" xfId="1" applyFont="1" applyBorder="1" applyAlignment="1">
      <alignment horizontal="center" vertical="center"/>
    </xf>
    <xf numFmtId="0" fontId="13" fillId="0" borderId="19" xfId="1" applyFont="1" applyBorder="1" applyAlignment="1">
      <alignment horizontal="center" vertical="center"/>
    </xf>
    <xf numFmtId="0" fontId="13" fillId="0" borderId="21" xfId="1" applyFont="1" applyBorder="1" applyAlignment="1">
      <alignment horizontal="center" vertical="center"/>
    </xf>
    <xf numFmtId="0" fontId="13" fillId="0" borderId="13" xfId="1" applyFont="1" applyBorder="1" applyAlignment="1">
      <alignment horizontal="center" vertical="center"/>
    </xf>
    <xf numFmtId="0" fontId="13" fillId="0" borderId="15" xfId="1" applyFont="1" applyBorder="1" applyAlignment="1">
      <alignment horizontal="center" vertical="center"/>
    </xf>
    <xf numFmtId="0" fontId="15" fillId="0" borderId="1" xfId="0" applyFont="1" applyBorder="1" applyAlignment="1">
      <alignment horizontal="center" vertical="center"/>
    </xf>
    <xf numFmtId="0" fontId="9" fillId="0" borderId="1" xfId="14" applyFont="1" applyBorder="1" applyAlignment="1">
      <alignment horizontal="center" vertical="top" wrapText="1"/>
    </xf>
    <xf numFmtId="0" fontId="9" fillId="0" borderId="2" xfId="14" applyFont="1" applyBorder="1" applyAlignment="1">
      <alignment horizontal="center" vertical="top" wrapText="1"/>
    </xf>
    <xf numFmtId="0" fontId="13" fillId="0" borderId="11" xfId="1" applyFont="1" applyBorder="1" applyAlignment="1">
      <alignment horizontal="center" vertical="center" wrapText="1"/>
    </xf>
    <xf numFmtId="0" fontId="13" fillId="0" borderId="12" xfId="1" applyFont="1" applyBorder="1" applyAlignment="1">
      <alignment horizontal="center" vertical="center" wrapText="1"/>
    </xf>
    <xf numFmtId="0" fontId="13" fillId="0" borderId="19" xfId="1" applyFont="1" applyBorder="1" applyAlignment="1">
      <alignment horizontal="center" vertical="center" wrapText="1"/>
    </xf>
    <xf numFmtId="0" fontId="13" fillId="0" borderId="21" xfId="1" applyFont="1" applyBorder="1" applyAlignment="1">
      <alignment horizontal="center" vertical="center" wrapText="1"/>
    </xf>
    <xf numFmtId="0" fontId="13" fillId="0" borderId="13" xfId="1" applyFont="1" applyBorder="1" applyAlignment="1">
      <alignment horizontal="center" vertical="center" wrapText="1"/>
    </xf>
    <xf numFmtId="0" fontId="13" fillId="0" borderId="15" xfId="1" applyFont="1" applyBorder="1" applyAlignment="1">
      <alignment horizontal="center" vertical="center" wrapText="1"/>
    </xf>
    <xf numFmtId="0" fontId="15" fillId="0" borderId="4" xfId="0" applyFont="1" applyBorder="1" applyAlignment="1">
      <alignment horizontal="center" vertical="center"/>
    </xf>
    <xf numFmtId="0" fontId="15" fillId="0" borderId="6" xfId="0" applyFont="1" applyBorder="1" applyAlignment="1">
      <alignment horizontal="center" vertical="center"/>
    </xf>
    <xf numFmtId="0" fontId="15" fillId="0" borderId="5" xfId="0" applyFont="1" applyBorder="1" applyAlignment="1">
      <alignment horizontal="center" vertical="center"/>
    </xf>
    <xf numFmtId="0" fontId="14" fillId="0" borderId="2" xfId="1" applyFont="1" applyBorder="1" applyAlignment="1">
      <alignment horizontal="center" vertical="center" wrapText="1"/>
    </xf>
    <xf numFmtId="0" fontId="14" fillId="0" borderId="3" xfId="1" applyFont="1" applyBorder="1" applyAlignment="1">
      <alignment horizontal="center" vertical="center" wrapText="1"/>
    </xf>
    <xf numFmtId="0" fontId="14" fillId="6" borderId="2" xfId="1" applyFont="1" applyFill="1" applyBorder="1" applyAlignment="1">
      <alignment horizontal="center" vertical="center" wrapText="1"/>
    </xf>
    <xf numFmtId="0" fontId="14" fillId="6" borderId="3" xfId="1" applyFont="1" applyFill="1" applyBorder="1" applyAlignment="1">
      <alignment horizontal="center" vertical="center" wrapText="1"/>
    </xf>
    <xf numFmtId="0" fontId="14" fillId="0" borderId="20" xfId="1" applyFont="1"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horizontal="center" vertical="center" wrapText="1"/>
    </xf>
    <xf numFmtId="170" fontId="0" fillId="0" borderId="1" xfId="0" applyNumberFormat="1" applyBorder="1" applyAlignment="1">
      <alignment horizontal="center" vertical="center"/>
    </xf>
    <xf numFmtId="0" fontId="19" fillId="0" borderId="1" xfId="0" applyFont="1" applyBorder="1" applyAlignment="1">
      <alignment horizontal="center" vertical="center" wrapText="1"/>
    </xf>
    <xf numFmtId="0" fontId="9" fillId="0" borderId="1" xfId="15" applyFont="1" applyBorder="1" applyAlignment="1">
      <alignment horizontal="center" vertical="center" wrapText="1"/>
    </xf>
    <xf numFmtId="172" fontId="8" fillId="0" borderId="2" xfId="15" applyNumberFormat="1" applyBorder="1" applyAlignment="1">
      <alignment horizontal="center" vertical="center"/>
    </xf>
    <xf numFmtId="172" fontId="8" fillId="0" borderId="3" xfId="15" applyNumberFormat="1" applyBorder="1" applyAlignment="1">
      <alignment horizontal="center" vertical="center"/>
    </xf>
    <xf numFmtId="170" fontId="0" fillId="0" borderId="2" xfId="0" applyNumberFormat="1" applyBorder="1" applyAlignment="1">
      <alignment horizontal="center" vertical="center"/>
    </xf>
    <xf numFmtId="170" fontId="0" fillId="0" borderId="3" xfId="0" applyNumberFormat="1" applyBorder="1" applyAlignment="1">
      <alignment horizontal="center" vertical="center"/>
    </xf>
    <xf numFmtId="0" fontId="8" fillId="0" borderId="1" xfId="15" applyBorder="1" applyAlignment="1">
      <alignment horizontal="center" vertical="center"/>
    </xf>
    <xf numFmtId="0" fontId="9" fillId="7" borderId="1" xfId="15" applyFont="1" applyFill="1" applyBorder="1" applyAlignment="1">
      <alignment horizontal="center" vertical="center" wrapText="1"/>
    </xf>
    <xf numFmtId="0" fontId="3" fillId="0" borderId="1" xfId="15" applyFont="1" applyBorder="1" applyAlignment="1">
      <alignment horizontal="center" vertical="center" wrapText="1"/>
    </xf>
    <xf numFmtId="172" fontId="8" fillId="7" borderId="2" xfId="15" applyNumberFormat="1" applyFill="1" applyBorder="1" applyAlignment="1">
      <alignment horizontal="center" vertical="center"/>
    </xf>
    <xf numFmtId="172" fontId="8" fillId="7" borderId="3" xfId="15" applyNumberFormat="1" applyFill="1" applyBorder="1" applyAlignment="1">
      <alignment horizontal="center" vertical="center"/>
    </xf>
    <xf numFmtId="0" fontId="19" fillId="0" borderId="2" xfId="0" applyFont="1" applyBorder="1" applyAlignment="1">
      <alignment horizontal="center" vertical="center" wrapText="1"/>
    </xf>
    <xf numFmtId="0" fontId="19" fillId="0" borderId="3" xfId="0" applyFont="1" applyBorder="1" applyAlignment="1">
      <alignment horizontal="center" vertical="center" wrapText="1"/>
    </xf>
    <xf numFmtId="0" fontId="9" fillId="7" borderId="1" xfId="16" applyFont="1" applyFill="1" applyBorder="1" applyAlignment="1">
      <alignment horizontal="center" vertical="center"/>
    </xf>
    <xf numFmtId="0" fontId="9" fillId="7" borderId="4" xfId="16" applyFont="1" applyFill="1" applyBorder="1" applyAlignment="1">
      <alignment horizontal="center" vertical="center" wrapText="1"/>
    </xf>
    <xf numFmtId="0" fontId="9" fillId="7" borderId="6" xfId="16" applyFont="1" applyFill="1" applyBorder="1" applyAlignment="1">
      <alignment horizontal="center" vertical="center" wrapText="1"/>
    </xf>
    <xf numFmtId="0" fontId="9" fillId="7" borderId="5" xfId="16" applyFont="1" applyFill="1" applyBorder="1" applyAlignment="1">
      <alignment horizontal="center" vertical="center" wrapText="1"/>
    </xf>
    <xf numFmtId="0" fontId="11" fillId="0" borderId="1" xfId="19" applyFont="1" applyBorder="1" applyAlignment="1">
      <alignment horizontal="center" vertical="center" wrapText="1"/>
    </xf>
    <xf numFmtId="0" fontId="12" fillId="0" borderId="1" xfId="19" applyFont="1" applyBorder="1" applyAlignment="1">
      <alignment horizontal="center" vertical="center" wrapText="1"/>
    </xf>
    <xf numFmtId="0" fontId="0" fillId="7" borderId="1" xfId="0" applyFill="1" applyBorder="1" applyAlignment="1">
      <alignment horizontal="center" vertical="center" wrapText="1"/>
    </xf>
    <xf numFmtId="0" fontId="19" fillId="0" borderId="1" xfId="0" applyFont="1" applyBorder="1" applyAlignment="1">
      <alignment horizontal="center"/>
    </xf>
    <xf numFmtId="0" fontId="19" fillId="0" borderId="11" xfId="0" applyFont="1" applyBorder="1" applyAlignment="1">
      <alignment horizontal="center"/>
    </xf>
    <xf numFmtId="0" fontId="19" fillId="0" borderId="12" xfId="0" applyFont="1" applyBorder="1" applyAlignment="1">
      <alignment horizontal="center"/>
    </xf>
    <xf numFmtId="0" fontId="19" fillId="0" borderId="19" xfId="0" applyFont="1" applyBorder="1" applyAlignment="1">
      <alignment horizontal="center"/>
    </xf>
    <xf numFmtId="0" fontId="19" fillId="0" borderId="21" xfId="0" applyFont="1" applyBorder="1" applyAlignment="1">
      <alignment horizontal="center"/>
    </xf>
    <xf numFmtId="0" fontId="19" fillId="0" borderId="13" xfId="0" applyFont="1" applyBorder="1" applyAlignment="1">
      <alignment horizontal="center"/>
    </xf>
    <xf numFmtId="0" fontId="19" fillId="0" borderId="15" xfId="0" applyFont="1" applyBorder="1" applyAlignment="1">
      <alignment horizontal="center"/>
    </xf>
    <xf numFmtId="0" fontId="19" fillId="0" borderId="1" xfId="0" applyFont="1" applyBorder="1" applyAlignment="1">
      <alignment horizontal="center" vertical="center"/>
    </xf>
    <xf numFmtId="0" fontId="12" fillId="0" borderId="5" xfId="1" applyFont="1" applyBorder="1" applyAlignment="1">
      <alignment horizontal="center" vertical="center"/>
    </xf>
    <xf numFmtId="0" fontId="3" fillId="0" borderId="4" xfId="18" applyFont="1" applyBorder="1" applyAlignment="1">
      <alignment horizontal="center" vertical="center" wrapText="1"/>
    </xf>
    <xf numFmtId="0" fontId="3" fillId="0" borderId="6" xfId="18" applyFont="1" applyBorder="1" applyAlignment="1">
      <alignment horizontal="center" vertical="center" wrapText="1"/>
    </xf>
    <xf numFmtId="0" fontId="3" fillId="0" borderId="5" xfId="18" applyFont="1" applyBorder="1" applyAlignment="1">
      <alignment horizontal="center" vertical="center" wrapText="1"/>
    </xf>
    <xf numFmtId="0" fontId="9" fillId="0" borderId="1" xfId="20" applyFont="1" applyBorder="1" applyAlignment="1">
      <alignment horizontal="center" vertical="center" wrapText="1"/>
    </xf>
    <xf numFmtId="0" fontId="3" fillId="0" borderId="1" xfId="18" applyFont="1" applyBorder="1" applyAlignment="1">
      <alignment horizontal="center" vertical="center" wrapText="1"/>
    </xf>
    <xf numFmtId="0" fontId="4" fillId="0" borderId="1" xfId="18" applyFont="1" applyBorder="1" applyAlignment="1">
      <alignment horizontal="center" vertical="center" wrapText="1"/>
    </xf>
    <xf numFmtId="0" fontId="3" fillId="0" borderId="1" xfId="20" applyFont="1" applyBorder="1" applyAlignment="1">
      <alignment horizontal="center" vertical="center" wrapText="1"/>
    </xf>
    <xf numFmtId="164" fontId="14" fillId="6" borderId="1" xfId="10" applyNumberFormat="1" applyFont="1" applyFill="1" applyBorder="1" applyAlignment="1">
      <alignment horizontal="center" vertical="center" wrapText="1"/>
    </xf>
    <xf numFmtId="0" fontId="15" fillId="0" borderId="1" xfId="0" applyFont="1" applyBorder="1" applyAlignment="1">
      <alignment wrapText="1"/>
    </xf>
    <xf numFmtId="0" fontId="15" fillId="0" borderId="1" xfId="0" applyFont="1" applyBorder="1" applyAlignment="1">
      <alignment horizontal="center" vertical="center" wrapText="1"/>
    </xf>
    <xf numFmtId="0" fontId="36" fillId="6" borderId="1" xfId="1" applyFont="1" applyFill="1" applyBorder="1" applyAlignment="1">
      <alignment horizontal="left" vertical="center" wrapText="1"/>
    </xf>
    <xf numFmtId="0" fontId="36" fillId="6" borderId="1" xfId="1" applyFont="1" applyFill="1" applyBorder="1" applyAlignment="1">
      <alignment horizontal="center" vertical="center" wrapText="1"/>
    </xf>
    <xf numFmtId="164" fontId="36" fillId="6" borderId="1" xfId="1" applyNumberFormat="1" applyFont="1" applyFill="1" applyBorder="1" applyAlignment="1">
      <alignment horizontal="center" vertical="center" wrapText="1"/>
    </xf>
    <xf numFmtId="166" fontId="36" fillId="6" borderId="1" xfId="1" applyNumberFormat="1" applyFont="1" applyFill="1" applyBorder="1" applyAlignment="1">
      <alignment horizontal="center" vertical="center" wrapText="1"/>
    </xf>
    <xf numFmtId="2" fontId="36" fillId="6" borderId="1" xfId="0" applyNumberFormat="1" applyFont="1" applyFill="1" applyBorder="1" applyAlignment="1">
      <alignment horizontal="center" vertical="center" wrapText="1"/>
    </xf>
    <xf numFmtId="164" fontId="21" fillId="6" borderId="1" xfId="1" applyNumberFormat="1" applyFont="1" applyFill="1" applyBorder="1" applyAlignment="1">
      <alignment horizontal="center" vertical="center" wrapText="1"/>
    </xf>
    <xf numFmtId="164" fontId="22" fillId="6" borderId="1" xfId="1" applyNumberFormat="1" applyFont="1" applyFill="1" applyBorder="1" applyAlignment="1">
      <alignment horizontal="center" vertical="center" wrapText="1"/>
    </xf>
    <xf numFmtId="0" fontId="36" fillId="6" borderId="2" xfId="1" applyFont="1" applyFill="1" applyBorder="1" applyAlignment="1">
      <alignment horizontal="left" vertical="center" wrapText="1"/>
    </xf>
    <xf numFmtId="0" fontId="36" fillId="6" borderId="3" xfId="1" applyFont="1" applyFill="1" applyBorder="1" applyAlignment="1">
      <alignment horizontal="left" vertical="center" wrapText="1"/>
    </xf>
    <xf numFmtId="173" fontId="15" fillId="2" borderId="1" xfId="0" applyNumberFormat="1" applyFont="1" applyFill="1" applyBorder="1" applyAlignment="1">
      <alignment horizontal="center" vertical="center" wrapText="1"/>
    </xf>
    <xf numFmtId="173" fontId="22" fillId="2" borderId="1" xfId="0" applyNumberFormat="1" applyFont="1" applyFill="1" applyBorder="1" applyAlignment="1">
      <alignment horizontal="center" vertical="center" wrapText="1"/>
    </xf>
    <xf numFmtId="164" fontId="14" fillId="0" borderId="20" xfId="1" applyNumberFormat="1" applyFont="1" applyFill="1" applyBorder="1" applyAlignment="1">
      <alignment horizontal="center" vertical="center" wrapText="1"/>
    </xf>
    <xf numFmtId="0" fontId="14" fillId="0" borderId="0" xfId="1" applyFont="1" applyFill="1" applyBorder="1" applyAlignment="1">
      <alignment horizontal="center" vertical="center" wrapText="1"/>
    </xf>
    <xf numFmtId="0" fontId="14" fillId="0" borderId="20" xfId="1" applyFont="1" applyFill="1" applyBorder="1" applyAlignment="1">
      <alignment horizontal="center" vertical="center" wrapText="1"/>
    </xf>
    <xf numFmtId="0" fontId="14" fillId="0" borderId="1" xfId="1" applyFont="1" applyFill="1" applyBorder="1" applyAlignment="1">
      <alignment horizontal="center" vertical="center" wrapText="1"/>
    </xf>
    <xf numFmtId="0" fontId="12" fillId="4" borderId="1" xfId="12" applyFont="1" applyFill="1" applyBorder="1" applyAlignment="1">
      <alignment vertical="center" wrapText="1"/>
    </xf>
    <xf numFmtId="0" fontId="35" fillId="0" borderId="1" xfId="12" applyFont="1" applyBorder="1" applyAlignment="1">
      <alignment vertical="center" wrapText="1"/>
    </xf>
    <xf numFmtId="0" fontId="12" fillId="0" borderId="1" xfId="1" applyFont="1" applyBorder="1" applyAlignment="1">
      <alignment vertical="center" wrapText="1"/>
    </xf>
    <xf numFmtId="0" fontId="18" fillId="6" borderId="2" xfId="1" applyFont="1" applyFill="1" applyBorder="1" applyAlignment="1">
      <alignment vertical="center" wrapText="1"/>
    </xf>
    <xf numFmtId="0" fontId="18" fillId="6" borderId="3" xfId="1" applyFont="1" applyFill="1" applyBorder="1" applyAlignment="1">
      <alignment vertical="center" wrapText="1"/>
    </xf>
    <xf numFmtId="0" fontId="19" fillId="0" borderId="1" xfId="0" applyFont="1" applyBorder="1" applyAlignment="1">
      <alignment vertical="center" wrapText="1"/>
    </xf>
    <xf numFmtId="0" fontId="0" fillId="0" borderId="0" xfId="0" applyAlignment="1">
      <alignment vertical="center" wrapText="1"/>
    </xf>
    <xf numFmtId="0" fontId="12" fillId="0" borderId="1" xfId="1" applyFont="1" applyBorder="1" applyAlignment="1">
      <alignment vertical="center" wrapText="1"/>
    </xf>
    <xf numFmtId="0" fontId="18" fillId="6" borderId="1" xfId="1" applyFont="1" applyFill="1" applyBorder="1" applyAlignment="1">
      <alignment vertical="center" wrapText="1"/>
    </xf>
    <xf numFmtId="0" fontId="19" fillId="0" borderId="1" xfId="0" applyFont="1" applyBorder="1" applyAlignment="1">
      <alignment vertical="center" wrapText="1"/>
    </xf>
    <xf numFmtId="0" fontId="38" fillId="0" borderId="1" xfId="1" applyFont="1" applyFill="1" applyBorder="1" applyAlignment="1">
      <alignment vertical="center" wrapText="1"/>
    </xf>
    <xf numFmtId="0" fontId="18" fillId="0" borderId="1" xfId="0" applyFont="1" applyBorder="1" applyAlignment="1">
      <alignment vertical="center" wrapText="1"/>
    </xf>
    <xf numFmtId="164" fontId="38" fillId="0" borderId="1" xfId="1" applyNumberFormat="1" applyFont="1" applyFill="1" applyBorder="1" applyAlignment="1">
      <alignment horizontal="center" vertical="center"/>
    </xf>
    <xf numFmtId="164" fontId="12" fillId="0" borderId="1" xfId="1" applyNumberFormat="1" applyFont="1" applyFill="1" applyBorder="1" applyAlignment="1">
      <alignment horizontal="center" vertical="center"/>
    </xf>
    <xf numFmtId="165" fontId="12" fillId="0" borderId="1" xfId="1" applyNumberFormat="1" applyFont="1" applyFill="1" applyBorder="1" applyAlignment="1">
      <alignment horizontal="center" vertical="center"/>
    </xf>
    <xf numFmtId="172" fontId="19" fillId="0" borderId="1" xfId="0" applyNumberFormat="1" applyFont="1" applyFill="1" applyBorder="1" applyAlignment="1">
      <alignment horizontal="center" vertical="center"/>
    </xf>
    <xf numFmtId="165" fontId="38" fillId="0" borderId="1" xfId="1" applyNumberFormat="1" applyFont="1" applyFill="1" applyBorder="1" applyAlignment="1">
      <alignment horizontal="center" vertical="center"/>
    </xf>
    <xf numFmtId="165" fontId="17" fillId="9" borderId="1" xfId="1" applyNumberFormat="1" applyFont="1" applyFill="1" applyBorder="1" applyAlignment="1">
      <alignment horizontal="center" vertical="center"/>
    </xf>
    <xf numFmtId="166" fontId="38" fillId="0" borderId="1" xfId="1" applyNumberFormat="1" applyFont="1" applyBorder="1" applyAlignment="1">
      <alignment horizontal="center" vertical="center"/>
    </xf>
    <xf numFmtId="166" fontId="17" fillId="9" borderId="1" xfId="1" applyNumberFormat="1" applyFont="1" applyFill="1" applyBorder="1" applyAlignment="1">
      <alignment horizontal="center" vertical="center"/>
    </xf>
    <xf numFmtId="0" fontId="3" fillId="0" borderId="0" xfId="21" applyFont="1" applyBorder="1" applyAlignment="1">
      <alignment horizontal="center" vertical="center" wrapText="1"/>
    </xf>
    <xf numFmtId="0" fontId="8" fillId="0" borderId="0" xfId="21"/>
    <xf numFmtId="0" fontId="9" fillId="0" borderId="22" xfId="21" applyFont="1" applyBorder="1" applyAlignment="1">
      <alignment horizontal="left" wrapText="1"/>
    </xf>
    <xf numFmtId="0" fontId="9" fillId="0" borderId="23" xfId="21" applyFont="1" applyBorder="1" applyAlignment="1">
      <alignment horizontal="center" wrapText="1"/>
    </xf>
    <xf numFmtId="0" fontId="9" fillId="0" borderId="24" xfId="21" applyFont="1" applyBorder="1" applyAlignment="1">
      <alignment horizontal="center" wrapText="1"/>
    </xf>
    <xf numFmtId="0" fontId="9" fillId="0" borderId="25" xfId="21" applyFont="1" applyBorder="1" applyAlignment="1">
      <alignment horizontal="center" wrapText="1"/>
    </xf>
    <xf numFmtId="0" fontId="9" fillId="0" borderId="26" xfId="21" applyFont="1" applyBorder="1" applyAlignment="1">
      <alignment horizontal="left" wrapText="1"/>
    </xf>
    <xf numFmtId="0" fontId="9" fillId="0" borderId="28" xfId="21" applyFont="1" applyBorder="1" applyAlignment="1">
      <alignment horizontal="center" wrapText="1"/>
    </xf>
    <xf numFmtId="0" fontId="9" fillId="0" borderId="29" xfId="21" applyFont="1" applyBorder="1" applyAlignment="1">
      <alignment horizontal="center" wrapText="1"/>
    </xf>
    <xf numFmtId="0" fontId="9" fillId="0" borderId="22" xfId="21" applyFont="1" applyBorder="1" applyAlignment="1">
      <alignment horizontal="left" vertical="top" wrapText="1"/>
    </xf>
    <xf numFmtId="0" fontId="9" fillId="0" borderId="33" xfId="21" applyFont="1" applyBorder="1" applyAlignment="1">
      <alignment horizontal="left" vertical="top" wrapText="1"/>
    </xf>
    <xf numFmtId="0" fontId="9" fillId="0" borderId="26" xfId="21" applyFont="1" applyBorder="1" applyAlignment="1">
      <alignment horizontal="left" vertical="top" wrapText="1"/>
    </xf>
    <xf numFmtId="0" fontId="9" fillId="0" borderId="0" xfId="21" applyFont="1" applyBorder="1" applyAlignment="1">
      <alignment horizontal="left" vertical="top" wrapText="1"/>
    </xf>
    <xf numFmtId="0" fontId="11" fillId="0" borderId="1" xfId="21" applyFont="1" applyBorder="1" applyAlignment="1">
      <alignment horizontal="center" vertical="center" wrapText="1"/>
    </xf>
    <xf numFmtId="0" fontId="12" fillId="0" borderId="1" xfId="21" applyFont="1" applyBorder="1" applyAlignment="1">
      <alignment horizontal="center" vertical="center" wrapText="1"/>
    </xf>
    <xf numFmtId="0" fontId="12" fillId="0" borderId="1" xfId="21" applyFont="1" applyBorder="1" applyAlignment="1">
      <alignment horizontal="center" vertical="center" wrapText="1"/>
    </xf>
    <xf numFmtId="168" fontId="12" fillId="0" borderId="1" xfId="21" applyNumberFormat="1" applyFont="1" applyBorder="1" applyAlignment="1">
      <alignment horizontal="center" vertical="center" wrapText="1"/>
    </xf>
    <xf numFmtId="167" fontId="12" fillId="0" borderId="1" xfId="21" applyNumberFormat="1" applyFont="1" applyBorder="1" applyAlignment="1">
      <alignment horizontal="center" vertical="center" wrapText="1"/>
    </xf>
    <xf numFmtId="0" fontId="3" fillId="0" borderId="1" xfId="21" applyFont="1" applyBorder="1" applyAlignment="1">
      <alignment horizontal="center" vertical="center"/>
    </xf>
    <xf numFmtId="0" fontId="9" fillId="0" borderId="1" xfId="21" applyFont="1" applyBorder="1" applyAlignment="1">
      <alignment horizontal="left" vertical="top"/>
    </xf>
    <xf numFmtId="0" fontId="9" fillId="0" borderId="1" xfId="21" applyFont="1" applyBorder="1" applyAlignment="1">
      <alignment horizontal="left" vertical="top"/>
    </xf>
    <xf numFmtId="164" fontId="9" fillId="0" borderId="1" xfId="21" applyNumberFormat="1" applyFont="1" applyBorder="1" applyAlignment="1">
      <alignment horizontal="right" vertical="top"/>
    </xf>
    <xf numFmtId="0" fontId="9" fillId="0" borderId="27" xfId="21" applyFont="1" applyBorder="1" applyAlignment="1">
      <alignment horizontal="center" wrapText="1"/>
    </xf>
    <xf numFmtId="164" fontId="9" fillId="0" borderId="30" xfId="21" applyNumberFormat="1" applyFont="1" applyBorder="1" applyAlignment="1">
      <alignment horizontal="right" vertical="top"/>
    </xf>
    <xf numFmtId="164" fontId="9" fillId="0" borderId="31" xfId="21" applyNumberFormat="1" applyFont="1" applyBorder="1" applyAlignment="1">
      <alignment horizontal="right" vertical="top"/>
    </xf>
    <xf numFmtId="171" fontId="9" fillId="0" borderId="32" xfId="21" applyNumberFormat="1" applyFont="1" applyBorder="1" applyAlignment="1">
      <alignment horizontal="right" vertical="top"/>
    </xf>
    <xf numFmtId="164" fontId="9" fillId="0" borderId="16" xfId="21" applyNumberFormat="1" applyFont="1" applyBorder="1" applyAlignment="1">
      <alignment horizontal="right" vertical="top"/>
    </xf>
    <xf numFmtId="164" fontId="9" fillId="0" borderId="17" xfId="21" applyNumberFormat="1" applyFont="1" applyBorder="1" applyAlignment="1">
      <alignment horizontal="right" vertical="top"/>
    </xf>
    <xf numFmtId="171" fontId="9" fillId="0" borderId="18" xfId="21" applyNumberFormat="1" applyFont="1" applyBorder="1" applyAlignment="1">
      <alignment horizontal="right" vertical="top"/>
    </xf>
    <xf numFmtId="171" fontId="9" fillId="0" borderId="34" xfId="21" applyNumberFormat="1" applyFont="1" applyBorder="1" applyAlignment="1">
      <alignment horizontal="right" vertical="top"/>
    </xf>
    <xf numFmtId="171" fontId="9" fillId="0" borderId="35" xfId="21" applyNumberFormat="1" applyFont="1" applyBorder="1" applyAlignment="1">
      <alignment horizontal="right" vertical="top"/>
    </xf>
    <xf numFmtId="171" fontId="9" fillId="0" borderId="36" xfId="21" applyNumberFormat="1" applyFont="1" applyBorder="1" applyAlignment="1">
      <alignment horizontal="right" vertical="top"/>
    </xf>
  </cellXfs>
  <cellStyles count="22">
    <cellStyle name="Normal" xfId="0" builtinId="0"/>
    <cellStyle name="Normal_Agravantes" xfId="11"/>
    <cellStyle name="Normal_Agravantes_1" xfId="13"/>
    <cellStyle name="Normal_APP" xfId="3"/>
    <cellStyle name="Normal_arbol pronostico" xfId="18"/>
    <cellStyle name="Normal_arbol pronostico_1" xfId="20"/>
    <cellStyle name="Normal_arbol pronostico2" xfId="21"/>
    <cellStyle name="Normal_cirugia" xfId="15"/>
    <cellStyle name="Normal_Diagnostico" xfId="10"/>
    <cellStyle name="Normal_edad" xfId="16"/>
    <cellStyle name="Normal_edad_1" xfId="19"/>
    <cellStyle name="Normal_Germenes" xfId="12"/>
    <cellStyle name="Normal_Hoja1_1" xfId="8"/>
    <cellStyle name="Normal_Hoja2" xfId="7"/>
    <cellStyle name="Normal_Hoja2_1" xfId="6"/>
    <cellStyle name="Normal_Indice y apache" xfId="5"/>
    <cellStyle name="Normal_Indice y apache_1" xfId="9"/>
    <cellStyle name="Normal_Metabolismo" xfId="14"/>
    <cellStyle name="Normal_sexo y piel" xfId="2"/>
    <cellStyle name="Normal_Sexo y piel_1" xfId="17"/>
    <cellStyle name="Normal_Sheet1" xfId="1"/>
    <cellStyle name="Normal_Ventilacion" xfId="4"/>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'sexo,edad y piel'!$F$4</c:f>
              <c:strCache>
                <c:ptCount val="1"/>
                <c:pt idx="0">
                  <c:v>Vivo</c:v>
                </c:pt>
              </c:strCache>
            </c:strRef>
          </c:tx>
          <c:invertIfNegative val="0"/>
          <c:dLbls>
            <c:showLegendKey val="0"/>
            <c:showVal val="1"/>
            <c:showCatName val="0"/>
            <c:showSerName val="0"/>
            <c:showPercent val="0"/>
            <c:showBubbleSize val="0"/>
            <c:showLeaderLines val="0"/>
          </c:dLbls>
          <c:cat>
            <c:multiLvlStrRef>
              <c:f>'sexo,edad y piel'!$D$6:$E$9</c:f>
              <c:multiLvlStrCache>
                <c:ptCount val="4"/>
                <c:lvl>
                  <c:pt idx="0">
                    <c:v>Masculino</c:v>
                  </c:pt>
                  <c:pt idx="1">
                    <c:v>Femenino</c:v>
                  </c:pt>
                  <c:pt idx="2">
                    <c:v>Blanco</c:v>
                  </c:pt>
                  <c:pt idx="3">
                    <c:v>No blanco</c:v>
                  </c:pt>
                </c:lvl>
                <c:lvl>
                  <c:pt idx="0">
                    <c:v>Sexo X2=0,360 p=0,548</c:v>
                  </c:pt>
                  <c:pt idx="2">
                    <c:v>Color de piel X2=0,079 p=0,779</c:v>
                  </c:pt>
                </c:lvl>
              </c:multiLvlStrCache>
            </c:multiLvlStrRef>
          </c:cat>
          <c:val>
            <c:numRef>
              <c:f>'sexo,edad y piel'!$G$6:$G$9</c:f>
              <c:numCache>
                <c:formatCode>0.00%</c:formatCode>
                <c:ptCount val="4"/>
                <c:pt idx="0">
                  <c:v>0.72340425531914898</c:v>
                </c:pt>
                <c:pt idx="1">
                  <c:v>0.66666666666666663</c:v>
                </c:pt>
                <c:pt idx="2">
                  <c:v>0.68831168831168832</c:v>
                </c:pt>
                <c:pt idx="3">
                  <c:v>0.72222222222222221</c:v>
                </c:pt>
              </c:numCache>
            </c:numRef>
          </c:val>
        </c:ser>
        <c:ser>
          <c:idx val="1"/>
          <c:order val="1"/>
          <c:tx>
            <c:strRef>
              <c:f>'sexo,edad y piel'!$H$4</c:f>
              <c:strCache>
                <c:ptCount val="1"/>
                <c:pt idx="0">
                  <c:v>Fallecido</c:v>
                </c:pt>
              </c:strCache>
            </c:strRef>
          </c:tx>
          <c:invertIfNegative val="0"/>
          <c:dLbls>
            <c:showLegendKey val="0"/>
            <c:showVal val="1"/>
            <c:showCatName val="0"/>
            <c:showSerName val="0"/>
            <c:showPercent val="0"/>
            <c:showBubbleSize val="0"/>
            <c:showLeaderLines val="0"/>
          </c:dLbls>
          <c:cat>
            <c:multiLvlStrRef>
              <c:f>'sexo,edad y piel'!$D$6:$E$9</c:f>
              <c:multiLvlStrCache>
                <c:ptCount val="4"/>
                <c:lvl>
                  <c:pt idx="0">
                    <c:v>Masculino</c:v>
                  </c:pt>
                  <c:pt idx="1">
                    <c:v>Femenino</c:v>
                  </c:pt>
                  <c:pt idx="2">
                    <c:v>Blanco</c:v>
                  </c:pt>
                  <c:pt idx="3">
                    <c:v>No blanco</c:v>
                  </c:pt>
                </c:lvl>
                <c:lvl>
                  <c:pt idx="0">
                    <c:v>Sexo X2=0,360 p=0,548</c:v>
                  </c:pt>
                  <c:pt idx="2">
                    <c:v>Color de piel X2=0,079 p=0,779</c:v>
                  </c:pt>
                </c:lvl>
              </c:multiLvlStrCache>
            </c:multiLvlStrRef>
          </c:cat>
          <c:val>
            <c:numRef>
              <c:f>'sexo,edad y piel'!$I$6:$I$9</c:f>
              <c:numCache>
                <c:formatCode>0.00%</c:formatCode>
                <c:ptCount val="4"/>
                <c:pt idx="0">
                  <c:v>0.27659574468085107</c:v>
                </c:pt>
                <c:pt idx="1">
                  <c:v>0.33333333333333331</c:v>
                </c:pt>
                <c:pt idx="2">
                  <c:v>0.31168831168831168</c:v>
                </c:pt>
                <c:pt idx="3">
                  <c:v>0.27777777777777779</c:v>
                </c:pt>
              </c:numCache>
            </c:numRef>
          </c:val>
        </c:ser>
        <c:dLbls>
          <c:showLegendKey val="0"/>
          <c:showVal val="0"/>
          <c:showCatName val="0"/>
          <c:showSerName val="0"/>
          <c:showPercent val="0"/>
          <c:showBubbleSize val="0"/>
        </c:dLbls>
        <c:gapWidth val="150"/>
        <c:axId val="136248320"/>
        <c:axId val="196483264"/>
      </c:barChart>
      <c:catAx>
        <c:axId val="136248320"/>
        <c:scaling>
          <c:orientation val="minMax"/>
        </c:scaling>
        <c:delete val="0"/>
        <c:axPos val="b"/>
        <c:majorTickMark val="out"/>
        <c:minorTickMark val="none"/>
        <c:tickLblPos val="nextTo"/>
        <c:crossAx val="196483264"/>
        <c:crosses val="autoZero"/>
        <c:auto val="1"/>
        <c:lblAlgn val="ctr"/>
        <c:lblOffset val="100"/>
        <c:noMultiLvlLbl val="0"/>
      </c:catAx>
      <c:valAx>
        <c:axId val="196483264"/>
        <c:scaling>
          <c:orientation val="minMax"/>
        </c:scaling>
        <c:delete val="1"/>
        <c:axPos val="l"/>
        <c:numFmt formatCode="0.00%" sourceLinked="1"/>
        <c:majorTickMark val="out"/>
        <c:minorTickMark val="none"/>
        <c:tickLblPos val="nextTo"/>
        <c:crossAx val="136248320"/>
        <c:crosses val="autoZero"/>
        <c:crossBetween val="between"/>
      </c:valAx>
    </c:plotArea>
    <c:legend>
      <c:legendPos val="r"/>
      <c:overlay val="0"/>
    </c:legend>
    <c:plotVisOnly val="1"/>
    <c:dispBlanksAs val="gap"/>
    <c:showDLblsOverMax val="0"/>
  </c:chart>
  <c:spPr>
    <a:ln w="25400">
      <a:solidFill>
        <a:schemeClr val="tx1"/>
      </a:solid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3234523167014486E-2"/>
          <c:y val="0.13852812001065107"/>
          <c:w val="0.89520881645988792"/>
          <c:h val="0.67673136088853048"/>
        </c:manualLayout>
      </c:layout>
      <c:barChart>
        <c:barDir val="col"/>
        <c:grouping val="clustered"/>
        <c:varyColors val="0"/>
        <c:ser>
          <c:idx val="0"/>
          <c:order val="0"/>
          <c:tx>
            <c:strRef>
              <c:f>cirugia!$F$4</c:f>
              <c:strCache>
                <c:ptCount val="1"/>
                <c:pt idx="0">
                  <c:v>Vivo</c:v>
                </c:pt>
              </c:strCache>
            </c:strRef>
          </c:tx>
          <c:invertIfNegative val="0"/>
          <c:dLbls>
            <c:showLegendKey val="0"/>
            <c:showVal val="1"/>
            <c:showCatName val="0"/>
            <c:showSerName val="0"/>
            <c:showPercent val="0"/>
            <c:showBubbleSize val="0"/>
            <c:showLeaderLines val="0"/>
          </c:dLbls>
          <c:cat>
            <c:multiLvlStrRef>
              <c:f>cirugia!$D$6:$E$12</c:f>
              <c:multiLvlStrCache>
                <c:ptCount val="7"/>
                <c:lvl>
                  <c:pt idx="0">
                    <c:v>Urgencia</c:v>
                  </c:pt>
                  <c:pt idx="1">
                    <c:v>Emergencia</c:v>
                  </c:pt>
                  <c:pt idx="2">
                    <c:v>&lt;24 horas</c:v>
                  </c:pt>
                  <c:pt idx="3">
                    <c:v>24-48 horas</c:v>
                  </c:pt>
                  <c:pt idx="4">
                    <c:v>49-72 horas</c:v>
                  </c:pt>
                  <c:pt idx="5">
                    <c:v>No</c:v>
                  </c:pt>
                  <c:pt idx="6">
                    <c:v>Si</c:v>
                  </c:pt>
                </c:lvl>
                <c:lvl>
                  <c:pt idx="0">
                    <c:v>Tipo de cirugia </c:v>
                  </c:pt>
                  <c:pt idx="2">
                    <c:v>Tiempo para la cirugia </c:v>
                  </c:pt>
                  <c:pt idx="5">
                    <c:v>Procedencia extrahospitalaria </c:v>
                  </c:pt>
                </c:lvl>
              </c:multiLvlStrCache>
            </c:multiLvlStrRef>
          </c:cat>
          <c:val>
            <c:numRef>
              <c:f>cirugia!$G$6:$G$12</c:f>
              <c:numCache>
                <c:formatCode>0.0%</c:formatCode>
                <c:ptCount val="7"/>
                <c:pt idx="0">
                  <c:v>0.70238095238095233</c:v>
                </c:pt>
                <c:pt idx="1">
                  <c:v>0.63636363636363635</c:v>
                </c:pt>
                <c:pt idx="2">
                  <c:v>0.82352941176470584</c:v>
                </c:pt>
                <c:pt idx="3">
                  <c:v>0.66666666666666663</c:v>
                </c:pt>
                <c:pt idx="4">
                  <c:v>0.66666666666666663</c:v>
                </c:pt>
                <c:pt idx="5">
                  <c:v>0.671875</c:v>
                </c:pt>
                <c:pt idx="6">
                  <c:v>0.74193548387096775</c:v>
                </c:pt>
              </c:numCache>
            </c:numRef>
          </c:val>
        </c:ser>
        <c:ser>
          <c:idx val="1"/>
          <c:order val="1"/>
          <c:tx>
            <c:strRef>
              <c:f>cirugia!$H$4</c:f>
              <c:strCache>
                <c:ptCount val="1"/>
                <c:pt idx="0">
                  <c:v>Fallecido</c:v>
                </c:pt>
              </c:strCache>
            </c:strRef>
          </c:tx>
          <c:invertIfNegative val="0"/>
          <c:dLbls>
            <c:dLbl>
              <c:idx val="0"/>
              <c:layout>
                <c:manualLayout>
                  <c:x val="2.1632863188715497E-2"/>
                  <c:y val="0"/>
                </c:manualLayout>
              </c:layout>
              <c:showLegendKey val="0"/>
              <c:showVal val="1"/>
              <c:showCatName val="0"/>
              <c:showSerName val="0"/>
              <c:showPercent val="0"/>
              <c:showBubbleSize val="0"/>
            </c:dLbl>
            <c:dLbl>
              <c:idx val="1"/>
              <c:layout>
                <c:manualLayout>
                  <c:x val="2.1632863188715479E-2"/>
                  <c:y val="0"/>
                </c:manualLayout>
              </c:layout>
              <c:showLegendKey val="0"/>
              <c:showVal val="1"/>
              <c:showCatName val="0"/>
              <c:showSerName val="0"/>
              <c:showPercent val="0"/>
              <c:showBubbleSize val="0"/>
            </c:dLbl>
            <c:dLbl>
              <c:idx val="2"/>
              <c:layout>
                <c:manualLayout>
                  <c:x val="2.3296929587847442E-2"/>
                  <c:y val="-5.4324752945354359E-3"/>
                </c:manualLayout>
              </c:layout>
              <c:showLegendKey val="0"/>
              <c:showVal val="1"/>
              <c:showCatName val="0"/>
              <c:showSerName val="0"/>
              <c:showPercent val="0"/>
              <c:showBubbleSize val="0"/>
            </c:dLbl>
            <c:dLbl>
              <c:idx val="3"/>
              <c:layout>
                <c:manualLayout>
                  <c:x val="2.4960995986979401E-2"/>
                  <c:y val="-2.7162376472676681E-3"/>
                </c:manualLayout>
              </c:layout>
              <c:showLegendKey val="0"/>
              <c:showVal val="1"/>
              <c:showCatName val="0"/>
              <c:showSerName val="0"/>
              <c:showPercent val="0"/>
              <c:showBubbleSize val="0"/>
            </c:dLbl>
            <c:dLbl>
              <c:idx val="4"/>
              <c:layout>
                <c:manualLayout>
                  <c:x val="2.662506238611136E-2"/>
                  <c:y val="-1.0864950589070672E-2"/>
                </c:manualLayout>
              </c:layout>
              <c:showLegendKey val="0"/>
              <c:showVal val="1"/>
              <c:showCatName val="0"/>
              <c:showSerName val="0"/>
              <c:showPercent val="0"/>
              <c:showBubbleSize val="0"/>
            </c:dLbl>
            <c:dLbl>
              <c:idx val="5"/>
              <c:layout>
                <c:manualLayout>
                  <c:x val="2.9953195184375281E-2"/>
                  <c:y val="-8.1487129418030043E-3"/>
                </c:manualLayout>
              </c:layout>
              <c:showLegendKey val="0"/>
              <c:showVal val="1"/>
              <c:showCatName val="0"/>
              <c:showSerName val="0"/>
              <c:showPercent val="0"/>
              <c:showBubbleSize val="0"/>
            </c:dLbl>
            <c:dLbl>
              <c:idx val="6"/>
              <c:layout>
                <c:manualLayout>
                  <c:x val="2.8289128785243201E-2"/>
                  <c:y val="-5.4324752945353362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cirugia!$D$6:$E$12</c:f>
              <c:multiLvlStrCache>
                <c:ptCount val="7"/>
                <c:lvl>
                  <c:pt idx="0">
                    <c:v>Urgencia</c:v>
                  </c:pt>
                  <c:pt idx="1">
                    <c:v>Emergencia</c:v>
                  </c:pt>
                  <c:pt idx="2">
                    <c:v>&lt;24 horas</c:v>
                  </c:pt>
                  <c:pt idx="3">
                    <c:v>24-48 horas</c:v>
                  </c:pt>
                  <c:pt idx="4">
                    <c:v>49-72 horas</c:v>
                  </c:pt>
                  <c:pt idx="5">
                    <c:v>No</c:v>
                  </c:pt>
                  <c:pt idx="6">
                    <c:v>Si</c:v>
                  </c:pt>
                </c:lvl>
                <c:lvl>
                  <c:pt idx="0">
                    <c:v>Tipo de cirugia </c:v>
                  </c:pt>
                  <c:pt idx="2">
                    <c:v>Tiempo para la cirugia </c:v>
                  </c:pt>
                  <c:pt idx="5">
                    <c:v>Procedencia extrahospitalaria </c:v>
                  </c:pt>
                </c:lvl>
              </c:multiLvlStrCache>
            </c:multiLvlStrRef>
          </c:cat>
          <c:val>
            <c:numRef>
              <c:f>cirugia!$I$6:$I$12</c:f>
              <c:numCache>
                <c:formatCode>0.0%</c:formatCode>
                <c:ptCount val="7"/>
                <c:pt idx="0">
                  <c:v>0.29761904761904762</c:v>
                </c:pt>
                <c:pt idx="1">
                  <c:v>0.36363636363636365</c:v>
                </c:pt>
                <c:pt idx="2">
                  <c:v>0.17647058823529413</c:v>
                </c:pt>
                <c:pt idx="3">
                  <c:v>0.33333333333333331</c:v>
                </c:pt>
                <c:pt idx="4">
                  <c:v>0.33333333333333331</c:v>
                </c:pt>
                <c:pt idx="5">
                  <c:v>0.328125</c:v>
                </c:pt>
                <c:pt idx="6">
                  <c:v>0.25806451612903225</c:v>
                </c:pt>
              </c:numCache>
            </c:numRef>
          </c:val>
        </c:ser>
        <c:dLbls>
          <c:showLegendKey val="0"/>
          <c:showVal val="0"/>
          <c:showCatName val="0"/>
          <c:showSerName val="0"/>
          <c:showPercent val="0"/>
          <c:showBubbleSize val="0"/>
        </c:dLbls>
        <c:gapWidth val="80"/>
        <c:axId val="139282944"/>
        <c:axId val="140124736"/>
      </c:barChart>
      <c:catAx>
        <c:axId val="139282944"/>
        <c:scaling>
          <c:orientation val="minMax"/>
        </c:scaling>
        <c:delete val="0"/>
        <c:axPos val="b"/>
        <c:majorTickMark val="out"/>
        <c:minorTickMark val="none"/>
        <c:tickLblPos val="nextTo"/>
        <c:crossAx val="140124736"/>
        <c:crosses val="autoZero"/>
        <c:auto val="1"/>
        <c:lblAlgn val="ctr"/>
        <c:lblOffset val="100"/>
        <c:noMultiLvlLbl val="0"/>
      </c:catAx>
      <c:valAx>
        <c:axId val="140124736"/>
        <c:scaling>
          <c:orientation val="minMax"/>
        </c:scaling>
        <c:delete val="1"/>
        <c:axPos val="l"/>
        <c:numFmt formatCode="0.0%" sourceLinked="1"/>
        <c:majorTickMark val="out"/>
        <c:minorTickMark val="none"/>
        <c:tickLblPos val="nextTo"/>
        <c:crossAx val="139282944"/>
        <c:crosses val="autoZero"/>
        <c:crossBetween val="between"/>
      </c:valAx>
      <c:spPr>
        <a:solidFill>
          <a:schemeClr val="bg1">
            <a:lumMod val="95000"/>
          </a:schemeClr>
        </a:solidFill>
      </c:spPr>
    </c:plotArea>
    <c:legend>
      <c:legendPos val="r"/>
      <c:layout>
        <c:manualLayout>
          <c:xMode val="edge"/>
          <c:yMode val="edge"/>
          <c:x val="0.4525391884361275"/>
          <c:y val="3.5298042918693623E-2"/>
          <c:w val="0.24959292611925168"/>
          <c:h val="6.5640128454514252E-2"/>
        </c:manualLayout>
      </c:layout>
      <c:overlay val="0"/>
    </c:legend>
    <c:plotVisOnly val="1"/>
    <c:dispBlanksAs val="gap"/>
    <c:showDLblsOverMax val="0"/>
  </c:chart>
  <c:spPr>
    <a:solidFill>
      <a:schemeClr val="bg2">
        <a:lumMod val="90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653202104453307"/>
          <c:y val="3.9089981331436957E-2"/>
          <c:w val="0.63012681829466621"/>
          <c:h val="0.92109580942643432"/>
        </c:manualLayout>
      </c:layout>
      <c:barChart>
        <c:barDir val="bar"/>
        <c:grouping val="clustered"/>
        <c:varyColors val="0"/>
        <c:ser>
          <c:idx val="0"/>
          <c:order val="0"/>
          <c:tx>
            <c:strRef>
              <c:f>cirugia!$O$30</c:f>
              <c:strCache>
                <c:ptCount val="1"/>
                <c:pt idx="0">
                  <c:v>Variables quirúrgicas</c:v>
                </c:pt>
              </c:strCache>
            </c:strRef>
          </c:tx>
          <c:invertIfNegative val="0"/>
          <c:dLbls>
            <c:showLegendKey val="0"/>
            <c:showVal val="1"/>
            <c:showCatName val="0"/>
            <c:showSerName val="0"/>
            <c:showPercent val="0"/>
            <c:showBubbleSize val="0"/>
            <c:showLeaderLines val="0"/>
          </c:dLbls>
          <c:cat>
            <c:multiLvlStrRef>
              <c:f>cirugia!$N$31:$O$37</c:f>
              <c:multiLvlStrCache>
                <c:ptCount val="7"/>
                <c:lvl>
                  <c:pt idx="0">
                    <c:v>Urgencia</c:v>
                  </c:pt>
                  <c:pt idx="1">
                    <c:v>Emergencia</c:v>
                  </c:pt>
                  <c:pt idx="2">
                    <c:v>&lt;24 horas</c:v>
                  </c:pt>
                  <c:pt idx="3">
                    <c:v>24-48 horas</c:v>
                  </c:pt>
                  <c:pt idx="4">
                    <c:v>49-72 horas</c:v>
                  </c:pt>
                  <c:pt idx="5">
                    <c:v>No</c:v>
                  </c:pt>
                  <c:pt idx="6">
                    <c:v>Si</c:v>
                  </c:pt>
                </c:lvl>
                <c:lvl>
                  <c:pt idx="0">
                    <c:v>Tipo de cirugia </c:v>
                  </c:pt>
                  <c:pt idx="2">
                    <c:v>Tiempo para la cirugia </c:v>
                  </c:pt>
                  <c:pt idx="5">
                    <c:v>Procedencia extrahospitalaria </c:v>
                  </c:pt>
                </c:lvl>
              </c:multiLvlStrCache>
            </c:multiLvlStrRef>
          </c:cat>
          <c:val>
            <c:numRef>
              <c:f>cirugia!$Q$31:$Q$37</c:f>
              <c:numCache>
                <c:formatCode>0.0%</c:formatCode>
                <c:ptCount val="7"/>
                <c:pt idx="0">
                  <c:v>0.88421052631578945</c:v>
                </c:pt>
                <c:pt idx="1">
                  <c:v>0.11578947368421053</c:v>
                </c:pt>
                <c:pt idx="2">
                  <c:v>0.17894736842105263</c:v>
                </c:pt>
                <c:pt idx="3">
                  <c:v>0.72631578947368425</c:v>
                </c:pt>
                <c:pt idx="4">
                  <c:v>9.4736842105263161E-2</c:v>
                </c:pt>
                <c:pt idx="5">
                  <c:v>0.67368421052631577</c:v>
                </c:pt>
                <c:pt idx="6">
                  <c:v>0.32631578947368423</c:v>
                </c:pt>
              </c:numCache>
            </c:numRef>
          </c:val>
        </c:ser>
        <c:dLbls>
          <c:showLegendKey val="0"/>
          <c:showVal val="0"/>
          <c:showCatName val="0"/>
          <c:showSerName val="0"/>
          <c:showPercent val="0"/>
          <c:showBubbleSize val="0"/>
        </c:dLbls>
        <c:gapWidth val="70"/>
        <c:axId val="139283968"/>
        <c:axId val="140127040"/>
      </c:barChart>
      <c:catAx>
        <c:axId val="139283968"/>
        <c:scaling>
          <c:orientation val="minMax"/>
        </c:scaling>
        <c:delete val="0"/>
        <c:axPos val="l"/>
        <c:majorTickMark val="out"/>
        <c:minorTickMark val="none"/>
        <c:tickLblPos val="nextTo"/>
        <c:crossAx val="140127040"/>
        <c:crosses val="autoZero"/>
        <c:auto val="1"/>
        <c:lblAlgn val="ctr"/>
        <c:lblOffset val="100"/>
        <c:noMultiLvlLbl val="0"/>
      </c:catAx>
      <c:valAx>
        <c:axId val="140127040"/>
        <c:scaling>
          <c:orientation val="minMax"/>
        </c:scaling>
        <c:delete val="1"/>
        <c:axPos val="b"/>
        <c:numFmt formatCode="0.0%" sourceLinked="1"/>
        <c:majorTickMark val="out"/>
        <c:minorTickMark val="none"/>
        <c:tickLblPos val="nextTo"/>
        <c:crossAx val="139283968"/>
        <c:crosses val="autoZero"/>
        <c:crossBetween val="between"/>
      </c:valAx>
      <c:spPr>
        <a:solidFill>
          <a:schemeClr val="bg1">
            <a:lumMod val="95000"/>
          </a:schemeClr>
        </a:solidFill>
      </c:spPr>
    </c:plotArea>
    <c:legend>
      <c:legendPos val="r"/>
      <c:layout>
        <c:manualLayout>
          <c:xMode val="edge"/>
          <c:yMode val="edge"/>
          <c:x val="0.67284580021535523"/>
          <c:y val="4.9589501051475152E-2"/>
          <c:w val="0.22263654438537542"/>
          <c:h val="5.4911136307165924E-2"/>
        </c:manualLayout>
      </c:layout>
      <c:overlay val="0"/>
    </c:legend>
    <c:plotVisOnly val="1"/>
    <c:dispBlanksAs val="gap"/>
    <c:showDLblsOverMax val="0"/>
  </c:chart>
  <c:spPr>
    <a:solidFill>
      <a:schemeClr val="bg2">
        <a:lumMod val="90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256499133448868E-2"/>
          <c:y val="0.1352078816234927"/>
          <c:w val="0.8283311726415481"/>
          <c:h val="0.69497305590424385"/>
        </c:manualLayout>
      </c:layout>
      <c:barChart>
        <c:barDir val="col"/>
        <c:grouping val="clustered"/>
        <c:varyColors val="0"/>
        <c:ser>
          <c:idx val="0"/>
          <c:order val="0"/>
          <c:tx>
            <c:strRef>
              <c:f>cirugia!$BC$20</c:f>
              <c:strCache>
                <c:ptCount val="1"/>
                <c:pt idx="0">
                  <c:v>Vivo</c:v>
                </c:pt>
              </c:strCache>
            </c:strRef>
          </c:tx>
          <c:invertIfNegative val="0"/>
          <c:dLbls>
            <c:showLegendKey val="0"/>
            <c:showVal val="1"/>
            <c:showCatName val="0"/>
            <c:showSerName val="0"/>
            <c:showPercent val="0"/>
            <c:showBubbleSize val="0"/>
            <c:showLeaderLines val="0"/>
          </c:dLbls>
          <c:cat>
            <c:multiLvlStrRef>
              <c:f>cirugia!$BA$22:$BB$27</c:f>
              <c:multiLvlStrCache>
                <c:ptCount val="6"/>
                <c:lvl>
                  <c:pt idx="0">
                    <c:v>≤ Dos horas</c:v>
                  </c:pt>
                  <c:pt idx="1">
                    <c:v>&gt; Dos horas</c:v>
                  </c:pt>
                  <c:pt idx="2">
                    <c:v>Una</c:v>
                  </c:pt>
                  <c:pt idx="3">
                    <c:v>Mas de una</c:v>
                  </c:pt>
                  <c:pt idx="4">
                    <c:v>≤ Uno</c:v>
                  </c:pt>
                  <c:pt idx="5">
                    <c:v>&gt; Uno</c:v>
                  </c:pt>
                </c:lvl>
                <c:lvl>
                  <c:pt idx="0">
                    <c:v>Tiempo quirúrgico </c:v>
                  </c:pt>
                  <c:pt idx="2">
                    <c:v>Reintervención </c:v>
                  </c:pt>
                  <c:pt idx="4">
                    <c:v>Intervenciones </c:v>
                  </c:pt>
                </c:lvl>
              </c:multiLvlStrCache>
            </c:multiLvlStrRef>
          </c:cat>
          <c:val>
            <c:numRef>
              <c:f>cirugia!$BD$22:$BD$27</c:f>
              <c:numCache>
                <c:formatCode>0.0%</c:formatCode>
                <c:ptCount val="6"/>
                <c:pt idx="0">
                  <c:v>0.80555555555555558</c:v>
                </c:pt>
                <c:pt idx="1">
                  <c:v>0.34782608695652173</c:v>
                </c:pt>
                <c:pt idx="2">
                  <c:v>0.80769230769230771</c:v>
                </c:pt>
                <c:pt idx="3">
                  <c:v>0.17647058823529413</c:v>
                </c:pt>
                <c:pt idx="4">
                  <c:v>0.95081967213114749</c:v>
                </c:pt>
                <c:pt idx="5">
                  <c:v>0.27777777777777779</c:v>
                </c:pt>
              </c:numCache>
            </c:numRef>
          </c:val>
        </c:ser>
        <c:ser>
          <c:idx val="1"/>
          <c:order val="1"/>
          <c:tx>
            <c:strRef>
              <c:f>cirugia!$BE$20</c:f>
              <c:strCache>
                <c:ptCount val="1"/>
                <c:pt idx="0">
                  <c:v>Fallecido</c:v>
                </c:pt>
              </c:strCache>
            </c:strRef>
          </c:tx>
          <c:invertIfNegative val="0"/>
          <c:dLbls>
            <c:dLbl>
              <c:idx val="0"/>
              <c:layout>
                <c:manualLayout>
                  <c:x val="1.9354835432252044E-2"/>
                  <c:y val="0"/>
                </c:manualLayout>
              </c:layout>
              <c:showLegendKey val="0"/>
              <c:showVal val="1"/>
              <c:showCatName val="0"/>
              <c:showSerName val="0"/>
              <c:showPercent val="0"/>
              <c:showBubbleSize val="0"/>
            </c:dLbl>
            <c:dLbl>
              <c:idx val="2"/>
              <c:layout>
                <c:manualLayout>
                  <c:x val="1.0752686351251147E-2"/>
                  <c:y val="3.5650613878306769E-3"/>
                </c:manualLayout>
              </c:layout>
              <c:showLegendKey val="0"/>
              <c:showVal val="1"/>
              <c:showCatName val="0"/>
              <c:showSerName val="0"/>
              <c:showPercent val="0"/>
              <c:showBubbleSize val="0"/>
            </c:dLbl>
            <c:dLbl>
              <c:idx val="4"/>
              <c:layout>
                <c:manualLayout>
                  <c:x val="1.5053760891751684E-2"/>
                  <c:y val="-1.3071740749514555E-16"/>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cirugia!$BA$22:$BB$27</c:f>
              <c:multiLvlStrCache>
                <c:ptCount val="6"/>
                <c:lvl>
                  <c:pt idx="0">
                    <c:v>≤ Dos horas</c:v>
                  </c:pt>
                  <c:pt idx="1">
                    <c:v>&gt; Dos horas</c:v>
                  </c:pt>
                  <c:pt idx="2">
                    <c:v>Una</c:v>
                  </c:pt>
                  <c:pt idx="3">
                    <c:v>Mas de una</c:v>
                  </c:pt>
                  <c:pt idx="4">
                    <c:v>≤ Uno</c:v>
                  </c:pt>
                  <c:pt idx="5">
                    <c:v>&gt; Uno</c:v>
                  </c:pt>
                </c:lvl>
                <c:lvl>
                  <c:pt idx="0">
                    <c:v>Tiempo quirúrgico </c:v>
                  </c:pt>
                  <c:pt idx="2">
                    <c:v>Reintervención </c:v>
                  </c:pt>
                  <c:pt idx="4">
                    <c:v>Intervenciones </c:v>
                  </c:pt>
                </c:lvl>
              </c:multiLvlStrCache>
            </c:multiLvlStrRef>
          </c:cat>
          <c:val>
            <c:numRef>
              <c:f>cirugia!$BF$22:$BF$27</c:f>
              <c:numCache>
                <c:formatCode>0.0%</c:formatCode>
                <c:ptCount val="6"/>
                <c:pt idx="0">
                  <c:v>0.19444444444444445</c:v>
                </c:pt>
                <c:pt idx="1">
                  <c:v>0.65217391304347827</c:v>
                </c:pt>
                <c:pt idx="2">
                  <c:v>0.19230769230769232</c:v>
                </c:pt>
                <c:pt idx="3">
                  <c:v>0.82352941176470584</c:v>
                </c:pt>
                <c:pt idx="4">
                  <c:v>4.9180327868852458E-2</c:v>
                </c:pt>
                <c:pt idx="5">
                  <c:v>0.72222222222222221</c:v>
                </c:pt>
              </c:numCache>
            </c:numRef>
          </c:val>
        </c:ser>
        <c:dLbls>
          <c:showLegendKey val="0"/>
          <c:showVal val="0"/>
          <c:showCatName val="0"/>
          <c:showSerName val="0"/>
          <c:showPercent val="0"/>
          <c:showBubbleSize val="0"/>
        </c:dLbls>
        <c:gapWidth val="90"/>
        <c:axId val="139608064"/>
        <c:axId val="140128768"/>
      </c:barChart>
      <c:catAx>
        <c:axId val="139608064"/>
        <c:scaling>
          <c:orientation val="minMax"/>
        </c:scaling>
        <c:delete val="0"/>
        <c:axPos val="b"/>
        <c:majorTickMark val="out"/>
        <c:minorTickMark val="none"/>
        <c:tickLblPos val="nextTo"/>
        <c:crossAx val="140128768"/>
        <c:crosses val="autoZero"/>
        <c:auto val="1"/>
        <c:lblAlgn val="ctr"/>
        <c:lblOffset val="100"/>
        <c:noMultiLvlLbl val="0"/>
      </c:catAx>
      <c:valAx>
        <c:axId val="140128768"/>
        <c:scaling>
          <c:orientation val="minMax"/>
        </c:scaling>
        <c:delete val="1"/>
        <c:axPos val="l"/>
        <c:numFmt formatCode="0.0%" sourceLinked="1"/>
        <c:majorTickMark val="out"/>
        <c:minorTickMark val="none"/>
        <c:tickLblPos val="nextTo"/>
        <c:crossAx val="139608064"/>
        <c:crosses val="autoZero"/>
        <c:crossBetween val="between"/>
      </c:valAx>
      <c:spPr>
        <a:solidFill>
          <a:schemeClr val="bg1">
            <a:lumMod val="95000"/>
          </a:schemeClr>
        </a:solidFill>
      </c:spPr>
    </c:plotArea>
    <c:legend>
      <c:legendPos val="r"/>
      <c:layout>
        <c:manualLayout>
          <c:xMode val="edge"/>
          <c:yMode val="edge"/>
          <c:x val="0.41469743491768912"/>
          <c:y val="3.7287766406202905E-2"/>
          <c:w val="0.36808708270218393"/>
          <c:h val="0.10429827953317396"/>
        </c:manualLayout>
      </c:layout>
      <c:overlay val="0"/>
    </c:legend>
    <c:plotVisOnly val="1"/>
    <c:dispBlanksAs val="gap"/>
    <c:showDLblsOverMax val="0"/>
  </c:chart>
  <c:spPr>
    <a:solidFill>
      <a:schemeClr val="bg2">
        <a:lumMod val="90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1111111111111109E-2"/>
          <c:y val="0.12852827538192246"/>
          <c:w val="0.85836176727908997"/>
          <c:h val="0.66497505752694119"/>
        </c:manualLayout>
      </c:layout>
      <c:barChart>
        <c:barDir val="col"/>
        <c:grouping val="clustered"/>
        <c:varyColors val="0"/>
        <c:ser>
          <c:idx val="0"/>
          <c:order val="0"/>
          <c:tx>
            <c:strRef>
              <c:f>'Sexo y piel'!$H$4:$I$4</c:f>
              <c:strCache>
                <c:ptCount val="1"/>
                <c:pt idx="0">
                  <c:v>Vivo</c:v>
                </c:pt>
              </c:strCache>
            </c:strRef>
          </c:tx>
          <c:invertIfNegative val="0"/>
          <c:dLbls>
            <c:showLegendKey val="0"/>
            <c:showVal val="1"/>
            <c:showCatName val="0"/>
            <c:showSerName val="0"/>
            <c:showPercent val="0"/>
            <c:showBubbleSize val="0"/>
            <c:showLeaderLines val="0"/>
          </c:dLbls>
          <c:cat>
            <c:multiLvlStrRef>
              <c:f>'Sexo y piel'!$F$6:$G$9</c:f>
              <c:multiLvlStrCache>
                <c:ptCount val="4"/>
                <c:lvl>
                  <c:pt idx="0">
                    <c:v>Masculino</c:v>
                  </c:pt>
                  <c:pt idx="1">
                    <c:v>Femenino</c:v>
                  </c:pt>
                  <c:pt idx="2">
                    <c:v>Blanco</c:v>
                  </c:pt>
                  <c:pt idx="3">
                    <c:v>No blanco</c:v>
                  </c:pt>
                </c:lvl>
                <c:lvl>
                  <c:pt idx="0">
                    <c:v>Sexo</c:v>
                  </c:pt>
                  <c:pt idx="2">
                    <c:v>Piel</c:v>
                  </c:pt>
                </c:lvl>
              </c:multiLvlStrCache>
            </c:multiLvlStrRef>
          </c:cat>
          <c:val>
            <c:numRef>
              <c:f>'Sexo y piel'!$I$6:$I$9</c:f>
              <c:numCache>
                <c:formatCode>0.0%</c:formatCode>
                <c:ptCount val="4"/>
                <c:pt idx="0">
                  <c:v>0.72340425531914898</c:v>
                </c:pt>
                <c:pt idx="1">
                  <c:v>0.66666666666666663</c:v>
                </c:pt>
                <c:pt idx="2">
                  <c:v>0.68831168831168832</c:v>
                </c:pt>
                <c:pt idx="3">
                  <c:v>0.72222222222222221</c:v>
                </c:pt>
              </c:numCache>
            </c:numRef>
          </c:val>
        </c:ser>
        <c:ser>
          <c:idx val="1"/>
          <c:order val="1"/>
          <c:tx>
            <c:strRef>
              <c:f>'Sexo y piel'!$J$4:$K$4</c:f>
              <c:strCache>
                <c:ptCount val="1"/>
                <c:pt idx="0">
                  <c:v>Fallecido</c:v>
                </c:pt>
              </c:strCache>
            </c:strRef>
          </c:tx>
          <c:invertIfNegative val="0"/>
          <c:dLbls>
            <c:dLbl>
              <c:idx val="0"/>
              <c:layout>
                <c:manualLayout>
                  <c:x val="3.4323432343234296E-2"/>
                  <c:y val="3.915809479527254E-3"/>
                </c:manualLayout>
              </c:layout>
              <c:showLegendKey val="0"/>
              <c:showVal val="1"/>
              <c:showCatName val="0"/>
              <c:showSerName val="0"/>
              <c:showPercent val="0"/>
              <c:showBubbleSize val="0"/>
            </c:dLbl>
            <c:dLbl>
              <c:idx val="1"/>
              <c:layout>
                <c:manualLayout>
                  <c:x val="2.3762376237623763E-2"/>
                  <c:y val="1.5663237918109016E-2"/>
                </c:manualLayout>
              </c:layout>
              <c:showLegendKey val="0"/>
              <c:showVal val="1"/>
              <c:showCatName val="0"/>
              <c:showSerName val="0"/>
              <c:showPercent val="0"/>
              <c:showBubbleSize val="0"/>
            </c:dLbl>
            <c:dLbl>
              <c:idx val="2"/>
              <c:layout>
                <c:manualLayout>
                  <c:x val="2.3762376237623763E-2"/>
                  <c:y val="-7.178901114521691E-17"/>
                </c:manualLayout>
              </c:layout>
              <c:showLegendKey val="0"/>
              <c:showVal val="1"/>
              <c:showCatName val="0"/>
              <c:showSerName val="0"/>
              <c:showPercent val="0"/>
              <c:showBubbleSize val="0"/>
            </c:dLbl>
            <c:dLbl>
              <c:idx val="3"/>
              <c:layout>
                <c:manualLayout>
                  <c:x val="1.5841584158415745E-2"/>
                  <c:y val="-3.915809479527326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'Sexo y piel'!$F$6:$G$9</c:f>
              <c:multiLvlStrCache>
                <c:ptCount val="4"/>
                <c:lvl>
                  <c:pt idx="0">
                    <c:v>Masculino</c:v>
                  </c:pt>
                  <c:pt idx="1">
                    <c:v>Femenino</c:v>
                  </c:pt>
                  <c:pt idx="2">
                    <c:v>Blanco</c:v>
                  </c:pt>
                  <c:pt idx="3">
                    <c:v>No blanco</c:v>
                  </c:pt>
                </c:lvl>
                <c:lvl>
                  <c:pt idx="0">
                    <c:v>Sexo</c:v>
                  </c:pt>
                  <c:pt idx="2">
                    <c:v>Piel</c:v>
                  </c:pt>
                </c:lvl>
              </c:multiLvlStrCache>
            </c:multiLvlStrRef>
          </c:cat>
          <c:val>
            <c:numRef>
              <c:f>'Sexo y piel'!$K$6:$K$9</c:f>
              <c:numCache>
                <c:formatCode>0.0%</c:formatCode>
                <c:ptCount val="4"/>
                <c:pt idx="0">
                  <c:v>0.27659574468085107</c:v>
                </c:pt>
                <c:pt idx="1">
                  <c:v>0.33333333333333331</c:v>
                </c:pt>
                <c:pt idx="2">
                  <c:v>0.31168831168831168</c:v>
                </c:pt>
                <c:pt idx="3">
                  <c:v>0.27777777777777779</c:v>
                </c:pt>
              </c:numCache>
            </c:numRef>
          </c:val>
        </c:ser>
        <c:dLbls>
          <c:showLegendKey val="0"/>
          <c:showVal val="0"/>
          <c:showCatName val="0"/>
          <c:showSerName val="0"/>
          <c:showPercent val="0"/>
          <c:showBubbleSize val="0"/>
        </c:dLbls>
        <c:gapWidth val="150"/>
        <c:axId val="139610112"/>
        <c:axId val="140201344"/>
      </c:barChart>
      <c:catAx>
        <c:axId val="139610112"/>
        <c:scaling>
          <c:orientation val="minMax"/>
        </c:scaling>
        <c:delete val="0"/>
        <c:axPos val="b"/>
        <c:majorTickMark val="out"/>
        <c:minorTickMark val="none"/>
        <c:tickLblPos val="nextTo"/>
        <c:crossAx val="140201344"/>
        <c:crosses val="autoZero"/>
        <c:auto val="1"/>
        <c:lblAlgn val="ctr"/>
        <c:lblOffset val="100"/>
        <c:noMultiLvlLbl val="0"/>
      </c:catAx>
      <c:valAx>
        <c:axId val="140201344"/>
        <c:scaling>
          <c:orientation val="minMax"/>
        </c:scaling>
        <c:delete val="1"/>
        <c:axPos val="l"/>
        <c:numFmt formatCode="0.0%" sourceLinked="1"/>
        <c:majorTickMark val="out"/>
        <c:minorTickMark val="none"/>
        <c:tickLblPos val="nextTo"/>
        <c:crossAx val="139610112"/>
        <c:crosses val="autoZero"/>
        <c:crossBetween val="between"/>
      </c:valAx>
      <c:spPr>
        <a:solidFill>
          <a:schemeClr val="bg1">
            <a:lumMod val="95000"/>
          </a:schemeClr>
        </a:solidFill>
      </c:spPr>
    </c:plotArea>
    <c:legend>
      <c:legendPos val="r"/>
      <c:layout>
        <c:manualLayout>
          <c:xMode val="edge"/>
          <c:yMode val="edge"/>
          <c:x val="0.28187521114316155"/>
          <c:y val="1.8030606830220036E-2"/>
          <c:w val="0.36168914529248197"/>
          <c:h val="7.5049726155418162E-2"/>
        </c:manualLayout>
      </c:layout>
      <c:overlay val="0"/>
    </c:legend>
    <c:plotVisOnly val="1"/>
    <c:dispBlanksAs val="gap"/>
    <c:showDLblsOverMax val="0"/>
  </c:chart>
  <c:spPr>
    <a:solidFill>
      <a:schemeClr val="bg2">
        <a:lumMod val="90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5152038177046051"/>
          <c:y val="4.2206228636306783E-2"/>
          <c:w val="0.41621512765449764"/>
          <c:h val="0.91558754272738641"/>
        </c:manualLayout>
      </c:layout>
      <c:barChart>
        <c:barDir val="bar"/>
        <c:grouping val="clustered"/>
        <c:varyColors val="0"/>
        <c:ser>
          <c:idx val="0"/>
          <c:order val="0"/>
          <c:tx>
            <c:v>Antecedentes patológicos personales</c:v>
          </c:tx>
          <c:invertIfNegative val="0"/>
          <c:dLbls>
            <c:showLegendKey val="0"/>
            <c:showVal val="1"/>
            <c:showCatName val="0"/>
            <c:showSerName val="0"/>
            <c:showPercent val="0"/>
            <c:showBubbleSize val="0"/>
            <c:showLeaderLines val="0"/>
          </c:dLbls>
          <c:cat>
            <c:strRef>
              <c:f>APP!$C$6:$C$18</c:f>
              <c:strCache>
                <c:ptCount val="13"/>
                <c:pt idx="0">
                  <c:v>Con antecedentes</c:v>
                </c:pt>
                <c:pt idx="1">
                  <c:v>Hipertensión arterial</c:v>
                </c:pt>
                <c:pt idx="2">
                  <c:v>Consumidor de tabaco</c:v>
                </c:pt>
                <c:pt idx="3">
                  <c:v>Diabetes Mellitus</c:v>
                </c:pt>
                <c:pt idx="4">
                  <c:v>Enfermedad pulmonar obstructiva crónica</c:v>
                </c:pt>
                <c:pt idx="5">
                  <c:v>Consumidor de bebidas alcolicas</c:v>
                </c:pt>
                <c:pt idx="6">
                  <c:v>Cardiopatia isquémica</c:v>
                </c:pt>
                <c:pt idx="7">
                  <c:v>Obesidad</c:v>
                </c:pt>
                <c:pt idx="8">
                  <c:v>Asma bronquial</c:v>
                </c:pt>
                <c:pt idx="9">
                  <c:v>Epilepsia</c:v>
                </c:pt>
                <c:pt idx="10">
                  <c:v>Enfermedad del tiroides</c:v>
                </c:pt>
                <c:pt idx="11">
                  <c:v>Materna</c:v>
                </c:pt>
                <c:pt idx="12">
                  <c:v>Lupus eritematoso sistémico</c:v>
                </c:pt>
              </c:strCache>
            </c:strRef>
          </c:cat>
          <c:val>
            <c:numRef>
              <c:f>APP!$E$6:$E$18</c:f>
              <c:numCache>
                <c:formatCode>0.00%</c:formatCode>
                <c:ptCount val="13"/>
                <c:pt idx="0">
                  <c:v>0.86315789473684212</c:v>
                </c:pt>
                <c:pt idx="1">
                  <c:v>0.47368421052631576</c:v>
                </c:pt>
                <c:pt idx="2">
                  <c:v>0.22105263157894736</c:v>
                </c:pt>
                <c:pt idx="3">
                  <c:v>0.21052631578947367</c:v>
                </c:pt>
                <c:pt idx="4">
                  <c:v>0.11578947368421053</c:v>
                </c:pt>
                <c:pt idx="5">
                  <c:v>9.4736842105263161E-2</c:v>
                </c:pt>
                <c:pt idx="6">
                  <c:v>8.4210526315789472E-2</c:v>
                </c:pt>
                <c:pt idx="7">
                  <c:v>8.4210526315789472E-2</c:v>
                </c:pt>
                <c:pt idx="8">
                  <c:v>6.3157894736842107E-2</c:v>
                </c:pt>
                <c:pt idx="9">
                  <c:v>2.1052631578947368E-2</c:v>
                </c:pt>
                <c:pt idx="10">
                  <c:v>2.1052631578947368E-2</c:v>
                </c:pt>
                <c:pt idx="11">
                  <c:v>2.1052631578947368E-2</c:v>
                </c:pt>
                <c:pt idx="12">
                  <c:v>1.0526315789473684E-2</c:v>
                </c:pt>
              </c:numCache>
            </c:numRef>
          </c:val>
        </c:ser>
        <c:dLbls>
          <c:showLegendKey val="0"/>
          <c:showVal val="0"/>
          <c:showCatName val="0"/>
          <c:showSerName val="0"/>
          <c:showPercent val="0"/>
          <c:showBubbleSize val="0"/>
        </c:dLbls>
        <c:gapWidth val="150"/>
        <c:axId val="136476160"/>
        <c:axId val="196626688"/>
      </c:barChart>
      <c:catAx>
        <c:axId val="136476160"/>
        <c:scaling>
          <c:orientation val="minMax"/>
        </c:scaling>
        <c:delete val="0"/>
        <c:axPos val="l"/>
        <c:majorTickMark val="out"/>
        <c:minorTickMark val="none"/>
        <c:tickLblPos val="nextTo"/>
        <c:crossAx val="196626688"/>
        <c:crosses val="autoZero"/>
        <c:auto val="1"/>
        <c:lblAlgn val="ctr"/>
        <c:lblOffset val="100"/>
        <c:noMultiLvlLbl val="0"/>
      </c:catAx>
      <c:valAx>
        <c:axId val="196626688"/>
        <c:scaling>
          <c:orientation val="minMax"/>
        </c:scaling>
        <c:delete val="1"/>
        <c:axPos val="b"/>
        <c:numFmt formatCode="0.00%" sourceLinked="1"/>
        <c:majorTickMark val="out"/>
        <c:minorTickMark val="none"/>
        <c:tickLblPos val="nextTo"/>
        <c:crossAx val="136476160"/>
        <c:crosses val="autoZero"/>
        <c:crossBetween val="between"/>
      </c:valAx>
    </c:plotArea>
    <c:legend>
      <c:legendPos val="r"/>
      <c:overlay val="0"/>
    </c:legend>
    <c:plotVisOnly val="1"/>
    <c:dispBlanksAs val="gap"/>
    <c:showDLblsOverMax val="0"/>
  </c:chart>
  <c:txPr>
    <a:bodyPr/>
    <a:lstStyle/>
    <a:p>
      <a:pPr>
        <a:defRPr sz="1100"/>
      </a:pPr>
      <a:endParaRPr lang="es-ES_trad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3405580881337202"/>
          <c:y val="0.14616319689985685"/>
          <c:w val="0.51117603720587557"/>
          <c:h val="0.81810802163573371"/>
        </c:manualLayout>
      </c:layout>
      <c:barChart>
        <c:barDir val="bar"/>
        <c:grouping val="clustered"/>
        <c:varyColors val="0"/>
        <c:ser>
          <c:idx val="0"/>
          <c:order val="0"/>
          <c:tx>
            <c:strRef>
              <c:f>APP!$D$57</c:f>
              <c:strCache>
                <c:ptCount val="1"/>
                <c:pt idx="0">
                  <c:v>Vivo</c:v>
                </c:pt>
              </c:strCache>
            </c:strRef>
          </c:tx>
          <c:invertIfNegative val="0"/>
          <c:dLbls>
            <c:showLegendKey val="0"/>
            <c:showVal val="1"/>
            <c:showCatName val="0"/>
            <c:showSerName val="0"/>
            <c:showPercent val="0"/>
            <c:showBubbleSize val="0"/>
            <c:showLeaderLines val="0"/>
          </c:dLbls>
          <c:cat>
            <c:strRef>
              <c:f>APP!$C$59:$C$66</c:f>
              <c:strCache>
                <c:ptCount val="8"/>
                <c:pt idx="0">
                  <c:v>Hipertensión arterial  </c:v>
                </c:pt>
                <c:pt idx="1">
                  <c:v>Diabetes mellitus </c:v>
                </c:pt>
                <c:pt idx="2">
                  <c:v>Cardiopatía isquémica</c:v>
                </c:pt>
                <c:pt idx="3">
                  <c:v>Enfermedad pulmonar obstructiva crónica </c:v>
                </c:pt>
                <c:pt idx="4">
                  <c:v>Asma Bronquial </c:v>
                </c:pt>
                <c:pt idx="5">
                  <c:v>Obesidad </c:v>
                </c:pt>
                <c:pt idx="6">
                  <c:v>Consumidor de tabaco </c:v>
                </c:pt>
                <c:pt idx="7">
                  <c:v>Consumidor de bebidas alcoholicas </c:v>
                </c:pt>
              </c:strCache>
            </c:strRef>
          </c:cat>
          <c:val>
            <c:numRef>
              <c:f>APP!$E$59:$E$66</c:f>
              <c:numCache>
                <c:formatCode>0.0%</c:formatCode>
                <c:ptCount val="8"/>
                <c:pt idx="0">
                  <c:v>0.6</c:v>
                </c:pt>
                <c:pt idx="1">
                  <c:v>0.55000000000000004</c:v>
                </c:pt>
                <c:pt idx="2">
                  <c:v>0.375</c:v>
                </c:pt>
                <c:pt idx="3">
                  <c:v>0.45454545454545453</c:v>
                </c:pt>
                <c:pt idx="4">
                  <c:v>0.66666666666666663</c:v>
                </c:pt>
                <c:pt idx="5">
                  <c:v>0.625</c:v>
                </c:pt>
                <c:pt idx="6">
                  <c:v>0.7142857142857143</c:v>
                </c:pt>
                <c:pt idx="7">
                  <c:v>0.88888888888888884</c:v>
                </c:pt>
              </c:numCache>
            </c:numRef>
          </c:val>
        </c:ser>
        <c:ser>
          <c:idx val="1"/>
          <c:order val="1"/>
          <c:tx>
            <c:strRef>
              <c:f>APP!$F$57</c:f>
              <c:strCache>
                <c:ptCount val="1"/>
                <c:pt idx="0">
                  <c:v>Fallecido</c:v>
                </c:pt>
              </c:strCache>
            </c:strRef>
          </c:tx>
          <c:invertIfNegative val="0"/>
          <c:dLbls>
            <c:showLegendKey val="0"/>
            <c:showVal val="1"/>
            <c:showCatName val="0"/>
            <c:showSerName val="0"/>
            <c:showPercent val="0"/>
            <c:showBubbleSize val="0"/>
            <c:showLeaderLines val="0"/>
          </c:dLbls>
          <c:cat>
            <c:strRef>
              <c:f>APP!$C$59:$C$66</c:f>
              <c:strCache>
                <c:ptCount val="8"/>
                <c:pt idx="0">
                  <c:v>Hipertensión arterial  </c:v>
                </c:pt>
                <c:pt idx="1">
                  <c:v>Diabetes mellitus </c:v>
                </c:pt>
                <c:pt idx="2">
                  <c:v>Cardiopatía isquémica</c:v>
                </c:pt>
                <c:pt idx="3">
                  <c:v>Enfermedad pulmonar obstructiva crónica </c:v>
                </c:pt>
                <c:pt idx="4">
                  <c:v>Asma Bronquial </c:v>
                </c:pt>
                <c:pt idx="5">
                  <c:v>Obesidad </c:v>
                </c:pt>
                <c:pt idx="6">
                  <c:v>Consumidor de tabaco </c:v>
                </c:pt>
                <c:pt idx="7">
                  <c:v>Consumidor de bebidas alcoholicas </c:v>
                </c:pt>
              </c:strCache>
            </c:strRef>
          </c:cat>
          <c:val>
            <c:numRef>
              <c:f>APP!$G$59:$G$66</c:f>
              <c:numCache>
                <c:formatCode>0.0%</c:formatCode>
                <c:ptCount val="8"/>
                <c:pt idx="0">
                  <c:v>0.4</c:v>
                </c:pt>
                <c:pt idx="1">
                  <c:v>0.45</c:v>
                </c:pt>
                <c:pt idx="2">
                  <c:v>0.625</c:v>
                </c:pt>
                <c:pt idx="3">
                  <c:v>0.54545454545454541</c:v>
                </c:pt>
                <c:pt idx="4">
                  <c:v>0.33333333333333331</c:v>
                </c:pt>
                <c:pt idx="5">
                  <c:v>0.375</c:v>
                </c:pt>
                <c:pt idx="6">
                  <c:v>0.2857142857142857</c:v>
                </c:pt>
                <c:pt idx="7">
                  <c:v>0.1111111111111111</c:v>
                </c:pt>
              </c:numCache>
            </c:numRef>
          </c:val>
        </c:ser>
        <c:dLbls>
          <c:showLegendKey val="0"/>
          <c:showVal val="0"/>
          <c:showCatName val="0"/>
          <c:showSerName val="0"/>
          <c:showPercent val="0"/>
          <c:showBubbleSize val="0"/>
        </c:dLbls>
        <c:gapWidth val="70"/>
        <c:axId val="136477184"/>
        <c:axId val="196628416"/>
      </c:barChart>
      <c:catAx>
        <c:axId val="136477184"/>
        <c:scaling>
          <c:orientation val="minMax"/>
        </c:scaling>
        <c:delete val="0"/>
        <c:axPos val="l"/>
        <c:majorTickMark val="out"/>
        <c:minorTickMark val="none"/>
        <c:tickLblPos val="nextTo"/>
        <c:crossAx val="196628416"/>
        <c:crosses val="autoZero"/>
        <c:auto val="1"/>
        <c:lblAlgn val="ctr"/>
        <c:lblOffset val="100"/>
        <c:noMultiLvlLbl val="0"/>
      </c:catAx>
      <c:valAx>
        <c:axId val="196628416"/>
        <c:scaling>
          <c:orientation val="minMax"/>
        </c:scaling>
        <c:delete val="1"/>
        <c:axPos val="b"/>
        <c:numFmt formatCode="0.0%" sourceLinked="1"/>
        <c:majorTickMark val="out"/>
        <c:minorTickMark val="none"/>
        <c:tickLblPos val="nextTo"/>
        <c:crossAx val="136477184"/>
        <c:crosses val="autoZero"/>
        <c:crossBetween val="between"/>
      </c:valAx>
      <c:spPr>
        <a:solidFill>
          <a:schemeClr val="bg1">
            <a:lumMod val="95000"/>
          </a:schemeClr>
        </a:solidFill>
      </c:spPr>
    </c:plotArea>
    <c:legend>
      <c:legendPos val="r"/>
      <c:layout>
        <c:manualLayout>
          <c:xMode val="edge"/>
          <c:yMode val="edge"/>
          <c:x val="0.43645991619468621"/>
          <c:y val="2.1990975477575104E-2"/>
          <c:w val="0.40369602922441711"/>
          <c:h val="7.5790540849864196E-2"/>
        </c:manualLayout>
      </c:layout>
      <c:overlay val="0"/>
    </c:legend>
    <c:plotVisOnly val="1"/>
    <c:dispBlanksAs val="gap"/>
    <c:showDLblsOverMax val="0"/>
  </c:chart>
  <c:spPr>
    <a:solidFill>
      <a:schemeClr val="bg2">
        <a:lumMod val="90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percentStacked"/>
        <c:varyColors val="0"/>
        <c:ser>
          <c:idx val="0"/>
          <c:order val="0"/>
          <c:tx>
            <c:strRef>
              <c:f>Diagnostico!$C$58</c:f>
              <c:strCache>
                <c:ptCount val="1"/>
                <c:pt idx="0">
                  <c:v>Vivo</c:v>
                </c:pt>
              </c:strCache>
            </c:strRef>
          </c:tx>
          <c:invertIfNegative val="0"/>
          <c:dLbls>
            <c:dLbl>
              <c:idx val="8"/>
              <c:delete val="1"/>
            </c:dLbl>
            <c:txPr>
              <a:bodyPr/>
              <a:lstStyle/>
              <a:p>
                <a:pPr>
                  <a:defRPr sz="1400">
                    <a:solidFill>
                      <a:srgbClr val="FFFF00"/>
                    </a:solidFill>
                  </a:defRPr>
                </a:pPr>
                <a:endParaRPr lang="es-ES_tradnl"/>
              </a:p>
            </c:txPr>
            <c:dLblPos val="inBase"/>
            <c:showLegendKey val="0"/>
            <c:showVal val="1"/>
            <c:showCatName val="0"/>
            <c:showSerName val="0"/>
            <c:showPercent val="0"/>
            <c:showBubbleSize val="0"/>
            <c:showLeaderLines val="0"/>
          </c:dLbls>
          <c:cat>
            <c:strRef>
              <c:f>Diagnostico!$B$60:$B$71</c:f>
              <c:strCache>
                <c:ptCount val="12"/>
                <c:pt idx="0">
                  <c:v>Patologias de vias biliares (19)</c:v>
                </c:pt>
                <c:pt idx="1">
                  <c:v>Perforacion gastrica y duodenal (15)</c:v>
                </c:pt>
                <c:pt idx="2">
                  <c:v>Cirugia tumoral (13)</c:v>
                </c:pt>
                <c:pt idx="3">
                  <c:v>Fuga de anastomosis (12)</c:v>
                </c:pt>
                <c:pt idx="4">
                  <c:v>Apendicitis aguda (11)</c:v>
                </c:pt>
                <c:pt idx="5">
                  <c:v>Diverticulitis (6)</c:v>
                </c:pt>
                <c:pt idx="6">
                  <c:v>Oclusiones mecanicas (4) </c:v>
                </c:pt>
                <c:pt idx="7">
                  <c:v>Lesiones abscedadas (3)</c:v>
                </c:pt>
                <c:pt idx="8">
                  <c:v>Cirugia de cntrol de daño (3)</c:v>
                </c:pt>
                <c:pt idx="9">
                  <c:v>Peritonitis urinaria (3)</c:v>
                </c:pt>
                <c:pt idx="10">
                  <c:v>Pelvisperitonitis (2)</c:v>
                </c:pt>
                <c:pt idx="11">
                  <c:v>Peritonitis postrauma</c:v>
                </c:pt>
              </c:strCache>
            </c:strRef>
          </c:cat>
          <c:val>
            <c:numRef>
              <c:f>Diagnostico!$D$60:$D$71</c:f>
              <c:numCache>
                <c:formatCode>0.0%</c:formatCode>
                <c:ptCount val="12"/>
                <c:pt idx="0">
                  <c:v>0.89473684210526316</c:v>
                </c:pt>
                <c:pt idx="1">
                  <c:v>0.46666666666666667</c:v>
                </c:pt>
                <c:pt idx="2">
                  <c:v>0.76923076923076927</c:v>
                </c:pt>
                <c:pt idx="3">
                  <c:v>0.66666666666666663</c:v>
                </c:pt>
                <c:pt idx="4">
                  <c:v>0.81818181818181823</c:v>
                </c:pt>
                <c:pt idx="5">
                  <c:v>0.5</c:v>
                </c:pt>
                <c:pt idx="6">
                  <c:v>0.75</c:v>
                </c:pt>
                <c:pt idx="7">
                  <c:v>0.75</c:v>
                </c:pt>
                <c:pt idx="8">
                  <c:v>0</c:v>
                </c:pt>
                <c:pt idx="9">
                  <c:v>1</c:v>
                </c:pt>
                <c:pt idx="10">
                  <c:v>0.66666666666666663</c:v>
                </c:pt>
                <c:pt idx="11">
                  <c:v>0.5</c:v>
                </c:pt>
              </c:numCache>
            </c:numRef>
          </c:val>
        </c:ser>
        <c:ser>
          <c:idx val="1"/>
          <c:order val="1"/>
          <c:tx>
            <c:strRef>
              <c:f>Diagnostico!$E$58</c:f>
              <c:strCache>
                <c:ptCount val="1"/>
                <c:pt idx="0">
                  <c:v>Fallecido</c:v>
                </c:pt>
              </c:strCache>
            </c:strRef>
          </c:tx>
          <c:invertIfNegative val="0"/>
          <c:dLbls>
            <c:dLbl>
              <c:idx val="9"/>
              <c:delete val="1"/>
            </c:dLbl>
            <c:txPr>
              <a:bodyPr/>
              <a:lstStyle/>
              <a:p>
                <a:pPr>
                  <a:defRPr sz="1200">
                    <a:solidFill>
                      <a:schemeClr val="bg1"/>
                    </a:solidFill>
                  </a:defRPr>
                </a:pPr>
                <a:endParaRPr lang="es-ES_tradnl"/>
              </a:p>
            </c:txPr>
            <c:dLblPos val="inEnd"/>
            <c:showLegendKey val="0"/>
            <c:showVal val="1"/>
            <c:showCatName val="0"/>
            <c:showSerName val="0"/>
            <c:showPercent val="0"/>
            <c:showBubbleSize val="0"/>
            <c:showLeaderLines val="0"/>
          </c:dLbls>
          <c:cat>
            <c:strRef>
              <c:f>Diagnostico!$B$60:$B$71</c:f>
              <c:strCache>
                <c:ptCount val="12"/>
                <c:pt idx="0">
                  <c:v>Patologias de vias biliares (19)</c:v>
                </c:pt>
                <c:pt idx="1">
                  <c:v>Perforacion gastrica y duodenal (15)</c:v>
                </c:pt>
                <c:pt idx="2">
                  <c:v>Cirugia tumoral (13)</c:v>
                </c:pt>
                <c:pt idx="3">
                  <c:v>Fuga de anastomosis (12)</c:v>
                </c:pt>
                <c:pt idx="4">
                  <c:v>Apendicitis aguda (11)</c:v>
                </c:pt>
                <c:pt idx="5">
                  <c:v>Diverticulitis (6)</c:v>
                </c:pt>
                <c:pt idx="6">
                  <c:v>Oclusiones mecanicas (4) </c:v>
                </c:pt>
                <c:pt idx="7">
                  <c:v>Lesiones abscedadas (3)</c:v>
                </c:pt>
                <c:pt idx="8">
                  <c:v>Cirugia de cntrol de daño (3)</c:v>
                </c:pt>
                <c:pt idx="9">
                  <c:v>Peritonitis urinaria (3)</c:v>
                </c:pt>
                <c:pt idx="10">
                  <c:v>Pelvisperitonitis (2)</c:v>
                </c:pt>
                <c:pt idx="11">
                  <c:v>Peritonitis postrauma</c:v>
                </c:pt>
              </c:strCache>
            </c:strRef>
          </c:cat>
          <c:val>
            <c:numRef>
              <c:f>Diagnostico!$F$60:$F$71</c:f>
              <c:numCache>
                <c:formatCode>0.0%</c:formatCode>
                <c:ptCount val="12"/>
                <c:pt idx="0">
                  <c:v>0.10526315789473684</c:v>
                </c:pt>
                <c:pt idx="1">
                  <c:v>0.53333333333333333</c:v>
                </c:pt>
                <c:pt idx="2">
                  <c:v>0.23076923076923078</c:v>
                </c:pt>
                <c:pt idx="3">
                  <c:v>0.33333333333333331</c:v>
                </c:pt>
                <c:pt idx="4">
                  <c:v>0.18181818181818182</c:v>
                </c:pt>
                <c:pt idx="5">
                  <c:v>0.5</c:v>
                </c:pt>
                <c:pt idx="6">
                  <c:v>0.25</c:v>
                </c:pt>
                <c:pt idx="7">
                  <c:v>0.25</c:v>
                </c:pt>
                <c:pt idx="8">
                  <c:v>1</c:v>
                </c:pt>
                <c:pt idx="9">
                  <c:v>0</c:v>
                </c:pt>
                <c:pt idx="10">
                  <c:v>0.33333333333333331</c:v>
                </c:pt>
                <c:pt idx="11">
                  <c:v>0.5</c:v>
                </c:pt>
              </c:numCache>
            </c:numRef>
          </c:val>
        </c:ser>
        <c:dLbls>
          <c:showLegendKey val="0"/>
          <c:showVal val="0"/>
          <c:showCatName val="0"/>
          <c:showSerName val="0"/>
          <c:showPercent val="0"/>
          <c:showBubbleSize val="0"/>
        </c:dLbls>
        <c:gapWidth val="70"/>
        <c:overlap val="100"/>
        <c:axId val="136475136"/>
        <c:axId val="196630720"/>
      </c:barChart>
      <c:catAx>
        <c:axId val="136475136"/>
        <c:scaling>
          <c:orientation val="minMax"/>
        </c:scaling>
        <c:delete val="0"/>
        <c:axPos val="l"/>
        <c:majorTickMark val="out"/>
        <c:minorTickMark val="none"/>
        <c:tickLblPos val="nextTo"/>
        <c:crossAx val="196630720"/>
        <c:crosses val="autoZero"/>
        <c:auto val="1"/>
        <c:lblAlgn val="ctr"/>
        <c:lblOffset val="100"/>
        <c:noMultiLvlLbl val="0"/>
      </c:catAx>
      <c:valAx>
        <c:axId val="196630720"/>
        <c:scaling>
          <c:orientation val="minMax"/>
        </c:scaling>
        <c:delete val="1"/>
        <c:axPos val="b"/>
        <c:numFmt formatCode="0%" sourceLinked="1"/>
        <c:majorTickMark val="out"/>
        <c:minorTickMark val="none"/>
        <c:tickLblPos val="nextTo"/>
        <c:crossAx val="136475136"/>
        <c:crosses val="autoZero"/>
        <c:crossBetween val="between"/>
      </c:valAx>
    </c:plotArea>
    <c:legend>
      <c:legendPos val="r"/>
      <c:layout/>
      <c:overlay val="0"/>
    </c:legend>
    <c:plotVisOnly val="1"/>
    <c:dispBlanksAs val="gap"/>
    <c:showDLblsOverMax val="0"/>
  </c:chart>
  <c:spPr>
    <a:solidFill>
      <a:schemeClr val="bg2"/>
    </a:solidFill>
  </c:spPr>
  <c:txPr>
    <a:bodyPr/>
    <a:lstStyle/>
    <a:p>
      <a:pPr>
        <a:defRPr sz="1100" b="1">
          <a:latin typeface="Arial" pitchFamily="34" charset="0"/>
          <a:cs typeface="Arial" pitchFamily="34" charset="0"/>
        </a:defRPr>
      </a:pPr>
      <a:endParaRPr lang="es-ES_trad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4593533081092136"/>
          <c:y val="0.14478305226312221"/>
          <c:w val="0.43105416368408495"/>
          <c:h val="0.82271462988189126"/>
        </c:manualLayout>
      </c:layout>
      <c:barChart>
        <c:barDir val="bar"/>
        <c:grouping val="percentStacked"/>
        <c:varyColors val="0"/>
        <c:ser>
          <c:idx val="0"/>
          <c:order val="0"/>
          <c:tx>
            <c:strRef>
              <c:f>Agravantes!$Q$18</c:f>
              <c:strCache>
                <c:ptCount val="1"/>
                <c:pt idx="0">
                  <c:v>Vivo</c:v>
                </c:pt>
              </c:strCache>
            </c:strRef>
          </c:tx>
          <c:invertIfNegative val="0"/>
          <c:dLbls>
            <c:dLbl>
              <c:idx val="3"/>
              <c:delete val="1"/>
            </c:dLbl>
            <c:dLbl>
              <c:idx val="4"/>
              <c:delete val="1"/>
            </c:dLbl>
            <c:dLbl>
              <c:idx val="5"/>
              <c:delete val="1"/>
            </c:dLbl>
            <c:txPr>
              <a:bodyPr/>
              <a:lstStyle/>
              <a:p>
                <a:pPr>
                  <a:defRPr sz="1400" b="1">
                    <a:solidFill>
                      <a:srgbClr val="FFFF00"/>
                    </a:solidFill>
                  </a:defRPr>
                </a:pPr>
                <a:endParaRPr lang="es-ES_tradnl"/>
              </a:p>
            </c:txPr>
            <c:dLblPos val="inBase"/>
            <c:showLegendKey val="0"/>
            <c:showVal val="1"/>
            <c:showCatName val="0"/>
            <c:showSerName val="0"/>
            <c:showPercent val="0"/>
            <c:showBubbleSize val="0"/>
            <c:showLeaderLines val="0"/>
          </c:dLbls>
          <c:cat>
            <c:strRef>
              <c:f>Agravantes!$P$20:$P$25</c:f>
              <c:strCache>
                <c:ptCount val="6"/>
                <c:pt idx="0">
                  <c:v>Sin agravantes OR=0,029 (0,08-0,1)</c:v>
                </c:pt>
                <c:pt idx="1">
                  <c:v>Shock septico OR=29,7 (7,5-117,3)</c:v>
                </c:pt>
                <c:pt idx="2">
                  <c:v>Insuficiencia renal OR =0,62 (0,1-3,2)</c:v>
                </c:pt>
                <c:pt idx="3">
                  <c:v>Fallo múltiple de organos OR =0,2 (0,17-0,35)</c:v>
                </c:pt>
                <c:pt idx="4">
                  <c:v>Sindrome agudo de distres respiratorio OR =0,298 (0,218-0,416)</c:v>
                </c:pt>
                <c:pt idx="5">
                  <c:v>Cuagulacion vascular diseminada  OR=0,298 (0,218-0,416)</c:v>
                </c:pt>
              </c:strCache>
            </c:strRef>
          </c:cat>
          <c:val>
            <c:numRef>
              <c:f>Agravantes!$R$20:$R$25</c:f>
              <c:numCache>
                <c:formatCode>0.0%</c:formatCode>
                <c:ptCount val="6"/>
                <c:pt idx="0">
                  <c:v>0.93333333333333335</c:v>
                </c:pt>
                <c:pt idx="1">
                  <c:v>0.15</c:v>
                </c:pt>
                <c:pt idx="2">
                  <c:v>0.77777777777777779</c:v>
                </c:pt>
                <c:pt idx="3">
                  <c:v>0</c:v>
                </c:pt>
                <c:pt idx="4">
                  <c:v>0</c:v>
                </c:pt>
                <c:pt idx="5">
                  <c:v>0</c:v>
                </c:pt>
              </c:numCache>
            </c:numRef>
          </c:val>
        </c:ser>
        <c:ser>
          <c:idx val="1"/>
          <c:order val="1"/>
          <c:tx>
            <c:strRef>
              <c:f>Agravantes!$S$18</c:f>
              <c:strCache>
                <c:ptCount val="1"/>
                <c:pt idx="0">
                  <c:v>Fallecido</c:v>
                </c:pt>
              </c:strCache>
            </c:strRef>
          </c:tx>
          <c:invertIfNegative val="0"/>
          <c:dLbls>
            <c:txPr>
              <a:bodyPr/>
              <a:lstStyle/>
              <a:p>
                <a:pPr>
                  <a:defRPr sz="1200" b="1">
                    <a:solidFill>
                      <a:schemeClr val="bg1"/>
                    </a:solidFill>
                  </a:defRPr>
                </a:pPr>
                <a:endParaRPr lang="es-ES_tradnl"/>
              </a:p>
            </c:txPr>
            <c:dLblPos val="inEnd"/>
            <c:showLegendKey val="0"/>
            <c:showVal val="1"/>
            <c:showCatName val="0"/>
            <c:showSerName val="0"/>
            <c:showPercent val="0"/>
            <c:showBubbleSize val="0"/>
            <c:showLeaderLines val="0"/>
          </c:dLbls>
          <c:cat>
            <c:strRef>
              <c:f>Agravantes!$P$20:$P$25</c:f>
              <c:strCache>
                <c:ptCount val="6"/>
                <c:pt idx="0">
                  <c:v>Sin agravantes OR=0,029 (0,08-0,1)</c:v>
                </c:pt>
                <c:pt idx="1">
                  <c:v>Shock septico OR=29,7 (7,5-117,3)</c:v>
                </c:pt>
                <c:pt idx="2">
                  <c:v>Insuficiencia renal OR =0,62 (0,1-3,2)</c:v>
                </c:pt>
                <c:pt idx="3">
                  <c:v>Fallo múltiple de organos OR =0,2 (0,17-0,35)</c:v>
                </c:pt>
                <c:pt idx="4">
                  <c:v>Sindrome agudo de distres respiratorio OR =0,298 (0,218-0,416)</c:v>
                </c:pt>
                <c:pt idx="5">
                  <c:v>Cuagulacion vascular diseminada  OR=0,298 (0,218-0,416)</c:v>
                </c:pt>
              </c:strCache>
            </c:strRef>
          </c:cat>
          <c:val>
            <c:numRef>
              <c:f>Agravantes!$T$20:$T$25</c:f>
              <c:numCache>
                <c:formatCode>0.0%</c:formatCode>
                <c:ptCount val="6"/>
                <c:pt idx="0">
                  <c:v>6.6666666666666666E-2</c:v>
                </c:pt>
                <c:pt idx="1">
                  <c:v>0.85</c:v>
                </c:pt>
                <c:pt idx="2">
                  <c:v>0.22222222222222221</c:v>
                </c:pt>
                <c:pt idx="3">
                  <c:v>1</c:v>
                </c:pt>
                <c:pt idx="4">
                  <c:v>1</c:v>
                </c:pt>
                <c:pt idx="5">
                  <c:v>1</c:v>
                </c:pt>
              </c:numCache>
            </c:numRef>
          </c:val>
        </c:ser>
        <c:dLbls>
          <c:showLegendKey val="0"/>
          <c:showVal val="0"/>
          <c:showCatName val="0"/>
          <c:showSerName val="0"/>
          <c:showPercent val="0"/>
          <c:showBubbleSize val="0"/>
        </c:dLbls>
        <c:gapWidth val="150"/>
        <c:overlap val="100"/>
        <c:axId val="138139648"/>
        <c:axId val="169741120"/>
      </c:barChart>
      <c:catAx>
        <c:axId val="138139648"/>
        <c:scaling>
          <c:orientation val="minMax"/>
        </c:scaling>
        <c:delete val="0"/>
        <c:axPos val="l"/>
        <c:majorTickMark val="out"/>
        <c:minorTickMark val="none"/>
        <c:tickLblPos val="nextTo"/>
        <c:crossAx val="169741120"/>
        <c:crosses val="autoZero"/>
        <c:auto val="1"/>
        <c:lblAlgn val="ctr"/>
        <c:lblOffset val="100"/>
        <c:noMultiLvlLbl val="0"/>
      </c:catAx>
      <c:valAx>
        <c:axId val="169741120"/>
        <c:scaling>
          <c:orientation val="minMax"/>
        </c:scaling>
        <c:delete val="1"/>
        <c:axPos val="b"/>
        <c:numFmt formatCode="0%" sourceLinked="1"/>
        <c:majorTickMark val="out"/>
        <c:minorTickMark val="none"/>
        <c:tickLblPos val="nextTo"/>
        <c:crossAx val="138139648"/>
        <c:crosses val="autoZero"/>
        <c:crossBetween val="between"/>
      </c:valAx>
      <c:spPr>
        <a:solidFill>
          <a:schemeClr val="bg1">
            <a:lumMod val="95000"/>
          </a:schemeClr>
        </a:solidFill>
      </c:spPr>
    </c:plotArea>
    <c:legend>
      <c:legendPos val="r"/>
      <c:layout>
        <c:manualLayout>
          <c:xMode val="edge"/>
          <c:yMode val="edge"/>
          <c:x val="0.29646807785390461"/>
          <c:y val="1.8129639345253957E-2"/>
          <c:w val="0.44379166240583562"/>
          <c:h val="7.4358881892346823E-2"/>
        </c:manualLayout>
      </c:layout>
      <c:overlay val="0"/>
    </c:legend>
    <c:plotVisOnly val="1"/>
    <c:dispBlanksAs val="gap"/>
    <c:showDLblsOverMax val="0"/>
  </c:chart>
  <c:spPr>
    <a:solidFill>
      <a:schemeClr val="bg2">
        <a:lumMod val="90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9893846602508021"/>
          <c:y val="3.8545767787823343E-2"/>
          <c:w val="0.44393190434529017"/>
          <c:h val="0.92290846442435326"/>
        </c:manualLayout>
      </c:layout>
      <c:barChart>
        <c:barDir val="bar"/>
        <c:grouping val="clustered"/>
        <c:varyColors val="0"/>
        <c:ser>
          <c:idx val="0"/>
          <c:order val="0"/>
          <c:tx>
            <c:strRef>
              <c:f>Germenes!$C$3</c:f>
              <c:strCache>
                <c:ptCount val="1"/>
                <c:pt idx="0">
                  <c:v>Resultado del estudio antimicrobiano</c:v>
                </c:pt>
              </c:strCache>
            </c:strRef>
          </c:tx>
          <c:invertIfNegative val="0"/>
          <c:dLbls>
            <c:showLegendKey val="0"/>
            <c:showVal val="1"/>
            <c:showCatName val="0"/>
            <c:showSerName val="0"/>
            <c:showPercent val="0"/>
            <c:showBubbleSize val="0"/>
            <c:showLeaderLines val="0"/>
          </c:dLbls>
          <c:cat>
            <c:strRef>
              <c:f>Germenes!$C$4:$C$11</c:f>
              <c:strCache>
                <c:ptCount val="8"/>
                <c:pt idx="0">
                  <c:v>E Coli sp</c:v>
                </c:pt>
                <c:pt idx="1">
                  <c:v>Enterobacter sp</c:v>
                </c:pt>
                <c:pt idx="2">
                  <c:v>Pseudomona aeruginosa sp</c:v>
                </c:pt>
                <c:pt idx="3">
                  <c:v>klebsiella pneumoniae sp</c:v>
                </c:pt>
                <c:pt idx="4">
                  <c:v>Cultivos contaminados</c:v>
                </c:pt>
                <c:pt idx="5">
                  <c:v>Actynecobacter sp</c:v>
                </c:pt>
                <c:pt idx="6">
                  <c:v>Staphilococos cuagulasa negativo sp</c:v>
                </c:pt>
                <c:pt idx="7">
                  <c:v>Proteus sp</c:v>
                </c:pt>
              </c:strCache>
            </c:strRef>
          </c:cat>
          <c:val>
            <c:numRef>
              <c:f>Germenes!$E$4:$E$11</c:f>
              <c:numCache>
                <c:formatCode>0.00%</c:formatCode>
                <c:ptCount val="8"/>
                <c:pt idx="0">
                  <c:v>0.31578947368421051</c:v>
                </c:pt>
                <c:pt idx="1">
                  <c:v>0.2</c:v>
                </c:pt>
                <c:pt idx="2">
                  <c:v>0.15789473684210525</c:v>
                </c:pt>
                <c:pt idx="3">
                  <c:v>0.1368421052631579</c:v>
                </c:pt>
                <c:pt idx="4">
                  <c:v>0.10526315789473684</c:v>
                </c:pt>
                <c:pt idx="5">
                  <c:v>0.10526315789473684</c:v>
                </c:pt>
                <c:pt idx="6">
                  <c:v>8.4210526315789472E-2</c:v>
                </c:pt>
                <c:pt idx="7">
                  <c:v>7.3684210526315783E-2</c:v>
                </c:pt>
              </c:numCache>
            </c:numRef>
          </c:val>
        </c:ser>
        <c:dLbls>
          <c:showLegendKey val="0"/>
          <c:showVal val="0"/>
          <c:showCatName val="0"/>
          <c:showSerName val="0"/>
          <c:showPercent val="0"/>
          <c:showBubbleSize val="0"/>
        </c:dLbls>
        <c:gapWidth val="150"/>
        <c:axId val="138141184"/>
        <c:axId val="169743424"/>
      </c:barChart>
      <c:catAx>
        <c:axId val="138141184"/>
        <c:scaling>
          <c:orientation val="minMax"/>
        </c:scaling>
        <c:delete val="0"/>
        <c:axPos val="l"/>
        <c:majorTickMark val="out"/>
        <c:minorTickMark val="none"/>
        <c:tickLblPos val="nextTo"/>
        <c:crossAx val="169743424"/>
        <c:crosses val="autoZero"/>
        <c:auto val="1"/>
        <c:lblAlgn val="ctr"/>
        <c:lblOffset val="100"/>
        <c:noMultiLvlLbl val="0"/>
      </c:catAx>
      <c:valAx>
        <c:axId val="169743424"/>
        <c:scaling>
          <c:orientation val="minMax"/>
        </c:scaling>
        <c:delete val="1"/>
        <c:axPos val="b"/>
        <c:numFmt formatCode="0.00%" sourceLinked="1"/>
        <c:majorTickMark val="out"/>
        <c:minorTickMark val="none"/>
        <c:tickLblPos val="nextTo"/>
        <c:crossAx val="13814118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786636045494314"/>
          <c:y val="0.12962962962962962"/>
          <c:w val="0.67049540682414699"/>
          <c:h val="0.81944444444444442"/>
        </c:manualLayout>
      </c:layout>
      <c:barChart>
        <c:barDir val="bar"/>
        <c:grouping val="stacked"/>
        <c:varyColors val="0"/>
        <c:ser>
          <c:idx val="1"/>
          <c:order val="0"/>
          <c:tx>
            <c:strRef>
              <c:f>Metabolismo!$P$4</c:f>
              <c:strCache>
                <c:ptCount val="1"/>
                <c:pt idx="0">
                  <c:v>Vivo</c:v>
                </c:pt>
              </c:strCache>
            </c:strRef>
          </c:tx>
          <c:spPr>
            <a:solidFill>
              <a:schemeClr val="tx2">
                <a:lumMod val="75000"/>
              </a:schemeClr>
            </a:solidFill>
          </c:spPr>
          <c:invertIfNegative val="0"/>
          <c:dLbls>
            <c:dLbl>
              <c:idx val="4"/>
              <c:layout>
                <c:manualLayout>
                  <c:x val="7.789588801399825E-3"/>
                  <c:y val="-4.1994743713023135E-3"/>
                </c:manualLayout>
              </c:layout>
              <c:dLblPos val="ctr"/>
              <c:showLegendKey val="0"/>
              <c:showVal val="1"/>
              <c:showCatName val="0"/>
              <c:showSerName val="0"/>
              <c:showPercent val="0"/>
              <c:showBubbleSize val="0"/>
            </c:dLbl>
            <c:txPr>
              <a:bodyPr/>
              <a:lstStyle/>
              <a:p>
                <a:pPr>
                  <a:defRPr sz="1200" b="1">
                    <a:solidFill>
                      <a:srgbClr val="FFFF00"/>
                    </a:solidFill>
                  </a:defRPr>
                </a:pPr>
                <a:endParaRPr lang="es-ES_tradnl"/>
              </a:p>
            </c:txPr>
            <c:dLblPos val="inBase"/>
            <c:showLegendKey val="0"/>
            <c:showVal val="1"/>
            <c:showCatName val="0"/>
            <c:showSerName val="0"/>
            <c:showPercent val="0"/>
            <c:showBubbleSize val="0"/>
            <c:showLeaderLines val="0"/>
          </c:dLbls>
          <c:cat>
            <c:multiLvlStrRef>
              <c:f>Metabolismo!$N$6:$O$10</c:f>
              <c:multiLvlStrCache>
                <c:ptCount val="5"/>
                <c:lvl>
                  <c:pt idx="0">
                    <c:v>No</c:v>
                  </c:pt>
                  <c:pt idx="1">
                    <c:v>Si</c:v>
                  </c:pt>
                  <c:pt idx="2">
                    <c:v>Leve</c:v>
                  </c:pt>
                  <c:pt idx="3">
                    <c:v>Moderada</c:v>
                  </c:pt>
                  <c:pt idx="4">
                    <c:v>Grave</c:v>
                  </c:pt>
                </c:lvl>
                <c:lvl>
                  <c:pt idx="0">
                    <c:v>Acidosis metabólica </c:v>
                  </c:pt>
                </c:lvl>
              </c:multiLvlStrCache>
            </c:multiLvlStrRef>
          </c:cat>
          <c:val>
            <c:numRef>
              <c:f>Metabolismo!$Q$6:$Q$10</c:f>
              <c:numCache>
                <c:formatCode>0.0%</c:formatCode>
                <c:ptCount val="5"/>
                <c:pt idx="0">
                  <c:v>0.9375</c:v>
                </c:pt>
                <c:pt idx="1">
                  <c:v>0.5714285714285714</c:v>
                </c:pt>
                <c:pt idx="2">
                  <c:v>1</c:v>
                </c:pt>
                <c:pt idx="3">
                  <c:v>0.8</c:v>
                </c:pt>
                <c:pt idx="4">
                  <c:v>3.8461538461538464E-2</c:v>
                </c:pt>
              </c:numCache>
            </c:numRef>
          </c:val>
        </c:ser>
        <c:ser>
          <c:idx val="3"/>
          <c:order val="1"/>
          <c:tx>
            <c:strRef>
              <c:f>Metabolismo!$R$4</c:f>
              <c:strCache>
                <c:ptCount val="1"/>
                <c:pt idx="0">
                  <c:v>Fallecido</c:v>
                </c:pt>
              </c:strCache>
            </c:strRef>
          </c:tx>
          <c:spPr>
            <a:solidFill>
              <a:schemeClr val="tx2">
                <a:lumMod val="40000"/>
                <a:lumOff val="60000"/>
              </a:schemeClr>
            </a:solidFill>
          </c:spPr>
          <c:invertIfNegative val="0"/>
          <c:dLbls>
            <c:dLbl>
              <c:idx val="2"/>
              <c:delete val="1"/>
            </c:dLbl>
            <c:txPr>
              <a:bodyPr/>
              <a:lstStyle/>
              <a:p>
                <a:pPr>
                  <a:defRPr sz="1200" b="1"/>
                </a:pPr>
                <a:endParaRPr lang="es-ES_tradnl"/>
              </a:p>
            </c:txPr>
            <c:dLblPos val="inEnd"/>
            <c:showLegendKey val="0"/>
            <c:showVal val="1"/>
            <c:showCatName val="0"/>
            <c:showSerName val="0"/>
            <c:showPercent val="0"/>
            <c:showBubbleSize val="0"/>
            <c:showLeaderLines val="0"/>
          </c:dLbls>
          <c:cat>
            <c:multiLvlStrRef>
              <c:f>Metabolismo!$N$6:$O$10</c:f>
              <c:multiLvlStrCache>
                <c:ptCount val="5"/>
                <c:lvl>
                  <c:pt idx="0">
                    <c:v>No</c:v>
                  </c:pt>
                  <c:pt idx="1">
                    <c:v>Si</c:v>
                  </c:pt>
                  <c:pt idx="2">
                    <c:v>Leve</c:v>
                  </c:pt>
                  <c:pt idx="3">
                    <c:v>Moderada</c:v>
                  </c:pt>
                  <c:pt idx="4">
                    <c:v>Grave</c:v>
                  </c:pt>
                </c:lvl>
                <c:lvl>
                  <c:pt idx="0">
                    <c:v>Acidosis metabólica </c:v>
                  </c:pt>
                </c:lvl>
              </c:multiLvlStrCache>
            </c:multiLvlStrRef>
          </c:cat>
          <c:val>
            <c:numRef>
              <c:f>Metabolismo!$S$6:$S$10</c:f>
              <c:numCache>
                <c:formatCode>0.0%</c:formatCode>
                <c:ptCount val="5"/>
                <c:pt idx="0">
                  <c:v>6.25E-2</c:v>
                </c:pt>
                <c:pt idx="1">
                  <c:v>0.42857142857142855</c:v>
                </c:pt>
                <c:pt idx="2">
                  <c:v>0</c:v>
                </c:pt>
                <c:pt idx="3">
                  <c:v>0.2</c:v>
                </c:pt>
                <c:pt idx="4">
                  <c:v>0.96153846153846156</c:v>
                </c:pt>
              </c:numCache>
            </c:numRef>
          </c:val>
        </c:ser>
        <c:dLbls>
          <c:showLegendKey val="0"/>
          <c:showVal val="0"/>
          <c:showCatName val="0"/>
          <c:showSerName val="0"/>
          <c:showPercent val="0"/>
          <c:showBubbleSize val="0"/>
        </c:dLbls>
        <c:gapWidth val="150"/>
        <c:overlap val="100"/>
        <c:axId val="139280384"/>
        <c:axId val="139422528"/>
      </c:barChart>
      <c:catAx>
        <c:axId val="139280384"/>
        <c:scaling>
          <c:orientation val="minMax"/>
        </c:scaling>
        <c:delete val="0"/>
        <c:axPos val="l"/>
        <c:majorTickMark val="out"/>
        <c:minorTickMark val="none"/>
        <c:tickLblPos val="nextTo"/>
        <c:crossAx val="139422528"/>
        <c:crosses val="autoZero"/>
        <c:auto val="1"/>
        <c:lblAlgn val="ctr"/>
        <c:lblOffset val="100"/>
        <c:noMultiLvlLbl val="0"/>
      </c:catAx>
      <c:valAx>
        <c:axId val="139422528"/>
        <c:scaling>
          <c:orientation val="minMax"/>
        </c:scaling>
        <c:delete val="1"/>
        <c:axPos val="b"/>
        <c:numFmt formatCode="0.0%" sourceLinked="1"/>
        <c:majorTickMark val="out"/>
        <c:minorTickMark val="none"/>
        <c:tickLblPos val="nextTo"/>
        <c:crossAx val="139280384"/>
        <c:crosses val="autoZero"/>
        <c:crossBetween val="between"/>
      </c:valAx>
    </c:plotArea>
    <c:legend>
      <c:legendPos val="r"/>
      <c:layout>
        <c:manualLayout>
          <c:xMode val="edge"/>
          <c:yMode val="edge"/>
          <c:x val="0.38336176727909016"/>
          <c:y val="8.8754009915427232E-3"/>
          <c:w val="0.31386045494313208"/>
          <c:h val="7.4841790609507144E-2"/>
        </c:manualLayout>
      </c:layout>
      <c:overlay val="0"/>
    </c:legend>
    <c:plotVisOnly val="1"/>
    <c:dispBlanksAs val="gap"/>
    <c:showDLblsOverMax val="0"/>
  </c:chart>
  <c:spPr>
    <a:solidFill>
      <a:schemeClr val="bg1">
        <a:lumMod val="95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explosion val="30"/>
          <c:dPt>
            <c:idx val="4"/>
            <c:bubble3D val="0"/>
            <c:spPr>
              <a:solidFill>
                <a:schemeClr val="accent6">
                  <a:lumMod val="75000"/>
                </a:schemeClr>
              </a:solidFill>
            </c:spPr>
          </c:dPt>
          <c:dLbls>
            <c:dLbl>
              <c:idx val="0"/>
              <c:layout>
                <c:manualLayout>
                  <c:x val="3.888888888888889E-2"/>
                  <c:y val="-0.39814814814814814"/>
                </c:manualLayout>
              </c:layout>
              <c:showLegendKey val="0"/>
              <c:showVal val="1"/>
              <c:showCatName val="0"/>
              <c:showSerName val="0"/>
              <c:showPercent val="0"/>
              <c:showBubbleSize val="0"/>
            </c:dLbl>
            <c:dLbl>
              <c:idx val="1"/>
              <c:layout>
                <c:manualLayout>
                  <c:x val="-2.2222222222222223E-2"/>
                  <c:y val="-0.15277777777777779"/>
                </c:manualLayout>
              </c:layout>
              <c:showLegendKey val="0"/>
              <c:showVal val="1"/>
              <c:showCatName val="0"/>
              <c:showSerName val="0"/>
              <c:showPercent val="0"/>
              <c:showBubbleSize val="0"/>
            </c:dLbl>
            <c:dLbl>
              <c:idx val="2"/>
              <c:layout>
                <c:manualLayout>
                  <c:x val="6.1111111111111165E-2"/>
                  <c:y val="-0.15277777777777779"/>
                </c:manualLayout>
              </c:layout>
              <c:showLegendKey val="0"/>
              <c:showVal val="1"/>
              <c:showCatName val="0"/>
              <c:showSerName val="0"/>
              <c:showPercent val="0"/>
              <c:showBubbleSize val="0"/>
            </c:dLbl>
            <c:dLbl>
              <c:idx val="3"/>
              <c:layout>
                <c:manualLayout>
                  <c:x val="8.611111111111111E-2"/>
                  <c:y val="-8.333333333333337E-2"/>
                </c:manualLayout>
              </c:layout>
              <c:showLegendKey val="0"/>
              <c:showVal val="1"/>
              <c:showCatName val="0"/>
              <c:showSerName val="0"/>
              <c:showPercent val="0"/>
              <c:showBubbleSize val="0"/>
            </c:dLbl>
            <c:dLbl>
              <c:idx val="4"/>
              <c:layout>
                <c:manualLayout>
                  <c:x val="0.10277777777777777"/>
                  <c:y val="-0.12962999416739565"/>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1"/>
          </c:dLbls>
          <c:cat>
            <c:strRef>
              <c:f>Metabolismo!$D$6:$D$10</c:f>
              <c:strCache>
                <c:ptCount val="5"/>
                <c:pt idx="0">
                  <c:v>Acidosis metabólica </c:v>
                </c:pt>
                <c:pt idx="1">
                  <c:v>Acidosis respiratoria </c:v>
                </c:pt>
                <c:pt idx="2">
                  <c:v>Alcalosis metabólica</c:v>
                </c:pt>
                <c:pt idx="3">
                  <c:v>Alcalosis respiratoria</c:v>
                </c:pt>
                <c:pt idx="4">
                  <c:v>Sin trastornos</c:v>
                </c:pt>
              </c:strCache>
            </c:strRef>
          </c:cat>
          <c:val>
            <c:numRef>
              <c:f>Metabolismo!$J$6:$J$10</c:f>
              <c:numCache>
                <c:formatCode>0.0</c:formatCode>
                <c:ptCount val="5"/>
                <c:pt idx="0">
                  <c:v>66.315789473684205</c:v>
                </c:pt>
                <c:pt idx="1">
                  <c:v>2.1052631578947367</c:v>
                </c:pt>
                <c:pt idx="2">
                  <c:v>1.0526315789473684</c:v>
                </c:pt>
                <c:pt idx="3">
                  <c:v>9.473684210526315</c:v>
                </c:pt>
                <c:pt idx="4">
                  <c:v>21.05263157894737</c:v>
                </c:pt>
              </c:numCache>
            </c:numRef>
          </c:val>
        </c:ser>
        <c:dLbls>
          <c:showLegendKey val="0"/>
          <c:showVal val="0"/>
          <c:showCatName val="0"/>
          <c:showSerName val="0"/>
          <c:showPercent val="0"/>
          <c:showBubbleSize val="0"/>
          <c:showLeaderLines val="1"/>
        </c:dLbls>
        <c:firstSliceAng val="144"/>
        <c:holeSize val="40"/>
      </c:doughnutChart>
    </c:plotArea>
    <c:legend>
      <c:legendPos val="r"/>
      <c:layout/>
      <c:overlay val="0"/>
    </c:legend>
    <c:plotVisOnly val="1"/>
    <c:dispBlanksAs val="gap"/>
    <c:showDLblsOverMax val="0"/>
  </c:chart>
  <c:spPr>
    <a:solidFill>
      <a:schemeClr val="bg1">
        <a:lumMod val="95000"/>
      </a:schemeClr>
    </a:solidFill>
    <a:effectLst>
      <a:glow rad="50800">
        <a:schemeClr val="accent1">
          <a:alpha val="40000"/>
        </a:schemeClr>
      </a:glow>
    </a:effectLst>
  </c:spPr>
  <c:txPr>
    <a:bodyPr/>
    <a:lstStyle/>
    <a:p>
      <a:pPr>
        <a:defRPr sz="1200"/>
      </a:pPr>
      <a:endParaRPr lang="es-ES_tradn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_trad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912435350289312"/>
          <c:y val="0.1224609685023367"/>
          <c:w val="0.73265096601744395"/>
          <c:h val="0.79887621725411506"/>
        </c:manualLayout>
      </c:layout>
      <c:barChart>
        <c:barDir val="bar"/>
        <c:grouping val="clustered"/>
        <c:varyColors val="0"/>
        <c:ser>
          <c:idx val="0"/>
          <c:order val="0"/>
          <c:tx>
            <c:strRef>
              <c:f>Metabolismo!$F$57</c:f>
              <c:strCache>
                <c:ptCount val="1"/>
                <c:pt idx="0">
                  <c:v>Vivo</c:v>
                </c:pt>
              </c:strCache>
            </c:strRef>
          </c:tx>
          <c:invertIfNegative val="0"/>
          <c:dLbls>
            <c:dLbl>
              <c:idx val="1"/>
              <c:delete val="1"/>
            </c:dLbl>
            <c:dLbl>
              <c:idx val="2"/>
              <c:delete val="1"/>
            </c:dLbl>
            <c:showLegendKey val="0"/>
            <c:showVal val="1"/>
            <c:showCatName val="0"/>
            <c:showSerName val="0"/>
            <c:showPercent val="0"/>
            <c:showBubbleSize val="0"/>
            <c:showLeaderLines val="0"/>
          </c:dLbls>
          <c:cat>
            <c:multiLvlStrRef>
              <c:f>Metabolismo!$D$59:$E$64</c:f>
              <c:multiLvlStrCache>
                <c:ptCount val="6"/>
                <c:lvl>
                  <c:pt idx="0">
                    <c:v>Hiponatremia</c:v>
                  </c:pt>
                  <c:pt idx="1">
                    <c:v>Hipernatremia</c:v>
                  </c:pt>
                  <c:pt idx="2">
                    <c:v>Hipopotasemia</c:v>
                  </c:pt>
                  <c:pt idx="3">
                    <c:v>Hiperpotasemia</c:v>
                  </c:pt>
                  <c:pt idx="4">
                    <c:v>Hipocalcemia</c:v>
                  </c:pt>
                  <c:pt idx="5">
                    <c:v>Hipercalcemia</c:v>
                  </c:pt>
                </c:lvl>
                <c:lvl>
                  <c:pt idx="0">
                    <c:v>Sodio </c:v>
                  </c:pt>
                  <c:pt idx="2">
                    <c:v>Potasio</c:v>
                  </c:pt>
                  <c:pt idx="4">
                    <c:v>Calcio</c:v>
                  </c:pt>
                </c:lvl>
              </c:multiLvlStrCache>
            </c:multiLvlStrRef>
          </c:cat>
          <c:val>
            <c:numRef>
              <c:f>Metabolismo!$G$59:$G$64</c:f>
              <c:numCache>
                <c:formatCode>###0.00</c:formatCode>
                <c:ptCount val="6"/>
                <c:pt idx="0">
                  <c:v>33.333333333333336</c:v>
                </c:pt>
                <c:pt idx="1">
                  <c:v>50</c:v>
                </c:pt>
                <c:pt idx="2">
                  <c:v>82.926829268292678</c:v>
                </c:pt>
                <c:pt idx="3">
                  <c:v>59.25925925925926</c:v>
                </c:pt>
                <c:pt idx="4">
                  <c:v>85.714285714285708</c:v>
                </c:pt>
                <c:pt idx="5">
                  <c:v>62.686567164179102</c:v>
                </c:pt>
              </c:numCache>
            </c:numRef>
          </c:val>
        </c:ser>
        <c:ser>
          <c:idx val="1"/>
          <c:order val="1"/>
          <c:tx>
            <c:strRef>
              <c:f>Metabolismo!$H$57</c:f>
              <c:strCache>
                <c:ptCount val="1"/>
                <c:pt idx="0">
                  <c:v>Fallecido</c:v>
                </c:pt>
              </c:strCache>
            </c:strRef>
          </c:tx>
          <c:invertIfNegative val="0"/>
          <c:dLbls>
            <c:dLbl>
              <c:idx val="1"/>
              <c:layout>
                <c:manualLayout>
                  <c:x val="1.8264837555841244E-3"/>
                  <c:y val="2.3282399265648509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multiLvlStrRef>
              <c:f>Metabolismo!$D$59:$E$64</c:f>
              <c:multiLvlStrCache>
                <c:ptCount val="6"/>
                <c:lvl>
                  <c:pt idx="0">
                    <c:v>Hiponatremia</c:v>
                  </c:pt>
                  <c:pt idx="1">
                    <c:v>Hipernatremia</c:v>
                  </c:pt>
                  <c:pt idx="2">
                    <c:v>Hipopotasemia</c:v>
                  </c:pt>
                  <c:pt idx="3">
                    <c:v>Hiperpotasemia</c:v>
                  </c:pt>
                  <c:pt idx="4">
                    <c:v>Hipocalcemia</c:v>
                  </c:pt>
                  <c:pt idx="5">
                    <c:v>Hipercalcemia</c:v>
                  </c:pt>
                </c:lvl>
                <c:lvl>
                  <c:pt idx="0">
                    <c:v>Sodio </c:v>
                  </c:pt>
                  <c:pt idx="2">
                    <c:v>Potasio</c:v>
                  </c:pt>
                  <c:pt idx="4">
                    <c:v>Calcio</c:v>
                  </c:pt>
                </c:lvl>
              </c:multiLvlStrCache>
            </c:multiLvlStrRef>
          </c:cat>
          <c:val>
            <c:numRef>
              <c:f>Metabolismo!$I$59:$I$64</c:f>
              <c:numCache>
                <c:formatCode>###0.00</c:formatCode>
                <c:ptCount val="6"/>
                <c:pt idx="0">
                  <c:v>66.666666666666671</c:v>
                </c:pt>
                <c:pt idx="1">
                  <c:v>50</c:v>
                </c:pt>
                <c:pt idx="2">
                  <c:v>17.073170731707318</c:v>
                </c:pt>
                <c:pt idx="3">
                  <c:v>40.74074074074074</c:v>
                </c:pt>
                <c:pt idx="4">
                  <c:v>14.285714285714286</c:v>
                </c:pt>
                <c:pt idx="5">
                  <c:v>37.313432835820898</c:v>
                </c:pt>
              </c:numCache>
            </c:numRef>
          </c:val>
        </c:ser>
        <c:dLbls>
          <c:showLegendKey val="0"/>
          <c:showVal val="0"/>
          <c:showCatName val="0"/>
          <c:showSerName val="0"/>
          <c:showPercent val="0"/>
          <c:showBubbleSize val="0"/>
        </c:dLbls>
        <c:gapWidth val="150"/>
        <c:axId val="139281408"/>
        <c:axId val="139425984"/>
      </c:barChart>
      <c:catAx>
        <c:axId val="139281408"/>
        <c:scaling>
          <c:orientation val="minMax"/>
        </c:scaling>
        <c:delete val="0"/>
        <c:axPos val="l"/>
        <c:majorTickMark val="out"/>
        <c:minorTickMark val="none"/>
        <c:tickLblPos val="nextTo"/>
        <c:crossAx val="139425984"/>
        <c:crosses val="autoZero"/>
        <c:auto val="1"/>
        <c:lblAlgn val="ctr"/>
        <c:lblOffset val="100"/>
        <c:noMultiLvlLbl val="0"/>
      </c:catAx>
      <c:valAx>
        <c:axId val="139425984"/>
        <c:scaling>
          <c:orientation val="minMax"/>
        </c:scaling>
        <c:delete val="1"/>
        <c:axPos val="b"/>
        <c:numFmt formatCode="###0.00" sourceLinked="1"/>
        <c:majorTickMark val="out"/>
        <c:minorTickMark val="none"/>
        <c:tickLblPos val="nextTo"/>
        <c:crossAx val="139281408"/>
        <c:crosses val="autoZero"/>
        <c:crossBetween val="between"/>
      </c:valAx>
      <c:spPr>
        <a:solidFill>
          <a:schemeClr val="bg1">
            <a:lumMod val="95000"/>
          </a:schemeClr>
        </a:solidFill>
      </c:spPr>
    </c:plotArea>
    <c:legend>
      <c:legendPos val="r"/>
      <c:layout>
        <c:manualLayout>
          <c:xMode val="edge"/>
          <c:yMode val="edge"/>
          <c:x val="0.41344489816237678"/>
          <c:y val="1.9315850400316071E-2"/>
          <c:w val="0.28522642300689077"/>
          <c:h val="7.5881296182471539E-2"/>
        </c:manualLayout>
      </c:layout>
      <c:overlay val="0"/>
    </c:legend>
    <c:plotVisOnly val="1"/>
    <c:dispBlanksAs val="gap"/>
    <c:showDLblsOverMax val="0"/>
  </c:chart>
  <c:spPr>
    <a:solidFill>
      <a:schemeClr val="bg2">
        <a:lumMod val="90000"/>
      </a:schemeClr>
    </a:solidFill>
  </c:spPr>
  <c:txPr>
    <a:bodyPr/>
    <a:lstStyle/>
    <a:p>
      <a:pPr>
        <a:defRPr sz="1100">
          <a:latin typeface="Arial" pitchFamily="34" charset="0"/>
          <a:cs typeface="Arial" pitchFamily="34" charset="0"/>
        </a:defRPr>
      </a:pPr>
      <a:endParaRPr lang="es-ES_tradn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2.xml.rels><?xml version="1.0" encoding="UTF-8" standalone="yes"?>
<Relationships xmlns="http://schemas.openxmlformats.org/package/2006/relationships"><Relationship Id="rId2" Type="http://schemas.openxmlformats.org/officeDocument/2006/relationships/image" Target="../media/image14.png"/><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chart" Target="../charts/chart12.xml"/><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0.png"/><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12</xdr:col>
      <xdr:colOff>468311</xdr:colOff>
      <xdr:row>1</xdr:row>
      <xdr:rowOff>156368</xdr:rowOff>
    </xdr:from>
    <xdr:to>
      <xdr:col>20</xdr:col>
      <xdr:colOff>595312</xdr:colOff>
      <xdr:row>16</xdr:row>
      <xdr:rowOff>134938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0</xdr:colOff>
      <xdr:row>31</xdr:row>
      <xdr:rowOff>0</xdr:rowOff>
    </xdr:from>
    <xdr:to>
      <xdr:col>22</xdr:col>
      <xdr:colOff>196850</xdr:colOff>
      <xdr:row>42</xdr:row>
      <xdr:rowOff>177800</xdr:rowOff>
    </xdr:to>
    <xdr:pic>
      <xdr:nvPicPr>
        <xdr:cNvPr id="3" name="Picture 2"/>
        <xdr:cNvPicPr>
          <a:picLocks noChangeAspect="1"/>
        </xdr:cNvPicPr>
      </xdr:nvPicPr>
      <xdr:blipFill>
        <a:blip xmlns:r="http://schemas.openxmlformats.org/officeDocument/2006/relationships" r:embed="rId2"/>
        <a:stretch>
          <a:fillRect/>
        </a:stretch>
      </xdr:blipFill>
      <xdr:spPr>
        <a:xfrm>
          <a:off x="9096375" y="6397625"/>
          <a:ext cx="5086350" cy="2400300"/>
        </a:xfrm>
        <a:prstGeom prst="rect">
          <a:avLst/>
        </a:prstGeom>
      </xdr:spPr>
    </xdr:pic>
    <xdr:clientData/>
  </xdr:twoCellAnchor>
  <xdr:twoCellAnchor editAs="oneCell">
    <xdr:from>
      <xdr:col>24</xdr:col>
      <xdr:colOff>0</xdr:colOff>
      <xdr:row>31</xdr:row>
      <xdr:rowOff>0</xdr:rowOff>
    </xdr:from>
    <xdr:to>
      <xdr:col>32</xdr:col>
      <xdr:colOff>220663</xdr:colOff>
      <xdr:row>61</xdr:row>
      <xdr:rowOff>396875</xdr:rowOff>
    </xdr:to>
    <xdr:pic>
      <xdr:nvPicPr>
        <xdr:cNvPr id="4" name="Picture 3"/>
        <xdr:cNvPicPr>
          <a:picLocks noChangeAspect="1"/>
        </xdr:cNvPicPr>
      </xdr:nvPicPr>
      <xdr:blipFill>
        <a:blip xmlns:r="http://schemas.openxmlformats.org/officeDocument/2006/relationships" r:embed="rId3"/>
        <a:stretch>
          <a:fillRect/>
        </a:stretch>
      </xdr:blipFill>
      <xdr:spPr>
        <a:xfrm>
          <a:off x="15208250" y="6397625"/>
          <a:ext cx="5657850" cy="6334125"/>
        </a:xfrm>
        <a:prstGeom prst="rect">
          <a:avLst/>
        </a:prstGeom>
      </xdr:spPr>
    </xdr:pic>
    <xdr:clientData/>
  </xdr:twoCellAnchor>
  <xdr:twoCellAnchor editAs="oneCell">
    <xdr:from>
      <xdr:col>14</xdr:col>
      <xdr:colOff>15875</xdr:colOff>
      <xdr:row>44</xdr:row>
      <xdr:rowOff>87313</xdr:rowOff>
    </xdr:from>
    <xdr:to>
      <xdr:col>22</xdr:col>
      <xdr:colOff>174625</xdr:colOff>
      <xdr:row>62</xdr:row>
      <xdr:rowOff>69851</xdr:rowOff>
    </xdr:to>
    <xdr:pic>
      <xdr:nvPicPr>
        <xdr:cNvPr id="5" name="Picture 4"/>
        <xdr:cNvPicPr>
          <a:picLocks noChangeAspect="1"/>
        </xdr:cNvPicPr>
      </xdr:nvPicPr>
      <xdr:blipFill>
        <a:blip xmlns:r="http://schemas.openxmlformats.org/officeDocument/2006/relationships" r:embed="rId4"/>
        <a:stretch>
          <a:fillRect/>
        </a:stretch>
      </xdr:blipFill>
      <xdr:spPr>
        <a:xfrm>
          <a:off x="9112250" y="9088438"/>
          <a:ext cx="5048250" cy="37528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10</xdr:col>
      <xdr:colOff>209550</xdr:colOff>
      <xdr:row>11</xdr:row>
      <xdr:rowOff>152400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219200" y="190500"/>
          <a:ext cx="5086350" cy="2400300"/>
        </a:xfrm>
        <a:prstGeom prst="rect">
          <a:avLst/>
        </a:prstGeom>
      </xdr:spPr>
    </xdr:pic>
    <xdr:clientData/>
  </xdr:twoCellAnchor>
  <xdr:twoCellAnchor editAs="oneCell">
    <xdr:from>
      <xdr:col>11</xdr:col>
      <xdr:colOff>209550</xdr:colOff>
      <xdr:row>2</xdr:row>
      <xdr:rowOff>28575</xdr:rowOff>
    </xdr:from>
    <xdr:to>
      <xdr:col>20</xdr:col>
      <xdr:colOff>381000</xdr:colOff>
      <xdr:row>31</xdr:row>
      <xdr:rowOff>85725</xdr:rowOff>
    </xdr:to>
    <xdr:pic>
      <xdr:nvPicPr>
        <xdr:cNvPr id="3" name="Picture 2"/>
        <xdr:cNvPicPr>
          <a:picLocks noChangeAspect="1"/>
        </xdr:cNvPicPr>
      </xdr:nvPicPr>
      <xdr:blipFill>
        <a:blip xmlns:r="http://schemas.openxmlformats.org/officeDocument/2006/relationships" r:embed="rId2"/>
        <a:stretch>
          <a:fillRect/>
        </a:stretch>
      </xdr:blipFill>
      <xdr:spPr>
        <a:xfrm>
          <a:off x="6915150" y="409575"/>
          <a:ext cx="5657850" cy="6334125"/>
        </a:xfrm>
        <a:prstGeom prst="rect">
          <a:avLst/>
        </a:prstGeom>
      </xdr:spPr>
    </xdr:pic>
    <xdr:clientData/>
  </xdr:twoCellAnchor>
  <xdr:twoCellAnchor editAs="oneCell">
    <xdr:from>
      <xdr:col>3</xdr:col>
      <xdr:colOff>0</xdr:colOff>
      <xdr:row>50</xdr:row>
      <xdr:rowOff>0</xdr:rowOff>
    </xdr:from>
    <xdr:to>
      <xdr:col>11</xdr:col>
      <xdr:colOff>171450</xdr:colOff>
      <xdr:row>69</xdr:row>
      <xdr:rowOff>133350</xdr:rowOff>
    </xdr:to>
    <xdr:pic>
      <xdr:nvPicPr>
        <xdr:cNvPr id="4" name="Picture 3"/>
        <xdr:cNvPicPr>
          <a:picLocks noChangeAspect="1"/>
        </xdr:cNvPicPr>
      </xdr:nvPicPr>
      <xdr:blipFill>
        <a:blip xmlns:r="http://schemas.openxmlformats.org/officeDocument/2006/relationships" r:embed="rId3"/>
        <a:stretch>
          <a:fillRect/>
        </a:stretch>
      </xdr:blipFill>
      <xdr:spPr>
        <a:xfrm>
          <a:off x="1828800" y="12734925"/>
          <a:ext cx="5048250" cy="3752850"/>
        </a:xfrm>
        <a:prstGeom prst="rect">
          <a:avLst/>
        </a:prstGeom>
      </xdr:spPr>
    </xdr:pic>
    <xdr:clientData/>
  </xdr:twoCellAnchor>
  <xdr:twoCellAnchor editAs="oneCell">
    <xdr:from>
      <xdr:col>20</xdr:col>
      <xdr:colOff>504825</xdr:colOff>
      <xdr:row>1</xdr:row>
      <xdr:rowOff>76200</xdr:rowOff>
    </xdr:from>
    <xdr:to>
      <xdr:col>30</xdr:col>
      <xdr:colOff>400050</xdr:colOff>
      <xdr:row>22</xdr:row>
      <xdr:rowOff>123825</xdr:rowOff>
    </xdr:to>
    <xdr:pic>
      <xdr:nvPicPr>
        <xdr:cNvPr id="5" name="Picture 4"/>
        <xdr:cNvPicPr>
          <a:picLocks noChangeAspect="1"/>
        </xdr:cNvPicPr>
      </xdr:nvPicPr>
      <xdr:blipFill>
        <a:blip xmlns:r="http://schemas.openxmlformats.org/officeDocument/2006/relationships" r:embed="rId4"/>
        <a:stretch>
          <a:fillRect/>
        </a:stretch>
      </xdr:blipFill>
      <xdr:spPr>
        <a:xfrm>
          <a:off x="12696825" y="266700"/>
          <a:ext cx="5991225" cy="48006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14</xdr:col>
      <xdr:colOff>238124</xdr:colOff>
      <xdr:row>1</xdr:row>
      <xdr:rowOff>100011</xdr:rowOff>
    </xdr:from>
    <xdr:to>
      <xdr:col>22</xdr:col>
      <xdr:colOff>171449</xdr:colOff>
      <xdr:row>18</xdr:row>
      <xdr:rowOff>104774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8</xdr:col>
      <xdr:colOff>904875</xdr:colOff>
      <xdr:row>36</xdr:row>
      <xdr:rowOff>104775</xdr:rowOff>
    </xdr:to>
    <xdr:pic>
      <xdr:nvPicPr>
        <xdr:cNvPr id="2" name="Picture 1"/>
        <xdr:cNvPicPr>
          <a:picLocks noChangeAspect="1"/>
        </xdr:cNvPicPr>
      </xdr:nvPicPr>
      <xdr:blipFill>
        <a:blip xmlns:r="http://schemas.openxmlformats.org/officeDocument/2006/relationships" r:embed="rId1"/>
        <a:stretch>
          <a:fillRect/>
        </a:stretch>
      </xdr:blipFill>
      <xdr:spPr>
        <a:xfrm>
          <a:off x="1828800" y="190500"/>
          <a:ext cx="5876925" cy="9296400"/>
        </a:xfrm>
        <a:prstGeom prst="rect">
          <a:avLst/>
        </a:prstGeom>
        <a:ln>
          <a:solidFill>
            <a:schemeClr val="accent1"/>
          </a:solidFill>
        </a:ln>
      </xdr:spPr>
    </xdr:pic>
    <xdr:clientData/>
  </xdr:twoCellAnchor>
  <xdr:twoCellAnchor editAs="oneCell">
    <xdr:from>
      <xdr:col>3</xdr:col>
      <xdr:colOff>0</xdr:colOff>
      <xdr:row>43</xdr:row>
      <xdr:rowOff>0</xdr:rowOff>
    </xdr:from>
    <xdr:to>
      <xdr:col>9</xdr:col>
      <xdr:colOff>104775</xdr:colOff>
      <xdr:row>67</xdr:row>
      <xdr:rowOff>0</xdr:rowOff>
    </xdr:to>
    <xdr:pic>
      <xdr:nvPicPr>
        <xdr:cNvPr id="3" name="Picture 2"/>
        <xdr:cNvPicPr>
          <a:picLocks noChangeAspect="1"/>
        </xdr:cNvPicPr>
      </xdr:nvPicPr>
      <xdr:blipFill>
        <a:blip xmlns:r="http://schemas.openxmlformats.org/officeDocument/2006/relationships" r:embed="rId2"/>
        <a:stretch>
          <a:fillRect/>
        </a:stretch>
      </xdr:blipFill>
      <xdr:spPr>
        <a:xfrm>
          <a:off x="1828800" y="10277475"/>
          <a:ext cx="5991225" cy="4800600"/>
        </a:xfrm>
        <a:prstGeom prst="rect">
          <a:avLst/>
        </a:prstGeom>
        <a:ln>
          <a:solidFill>
            <a:schemeClr val="accent1"/>
          </a:solidFill>
        </a:ln>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14</xdr:col>
      <xdr:colOff>142875</xdr:colOff>
      <xdr:row>49</xdr:row>
      <xdr:rowOff>66675</xdr:rowOff>
    </xdr:to>
    <xdr:pic>
      <xdr:nvPicPr>
        <xdr:cNvPr id="2" name="Picture 1"/>
        <xdr:cNvPicPr>
          <a:picLocks noChangeAspect="1"/>
        </xdr:cNvPicPr>
      </xdr:nvPicPr>
      <xdr:blipFill>
        <a:blip xmlns:r="http://schemas.openxmlformats.org/officeDocument/2006/relationships" r:embed="rId1"/>
        <a:stretch>
          <a:fillRect/>
        </a:stretch>
      </xdr:blipFill>
      <xdr:spPr>
        <a:xfrm>
          <a:off x="1828800" y="190500"/>
          <a:ext cx="6848475" cy="9382125"/>
        </a:xfrm>
        <a:prstGeom prst="rect">
          <a:avLst/>
        </a:prstGeom>
        <a:ln>
          <a:solidFill>
            <a:schemeClr val="accent1"/>
          </a:solidFill>
        </a:ln>
      </xdr:spPr>
    </xdr:pic>
    <xdr:clientData/>
  </xdr:twoCellAnchor>
  <xdr:twoCellAnchor editAs="oneCell">
    <xdr:from>
      <xdr:col>18</xdr:col>
      <xdr:colOff>0</xdr:colOff>
      <xdr:row>1</xdr:row>
      <xdr:rowOff>0</xdr:rowOff>
    </xdr:from>
    <xdr:to>
      <xdr:col>23</xdr:col>
      <xdr:colOff>85725</xdr:colOff>
      <xdr:row>26</xdr:row>
      <xdr:rowOff>38100</xdr:rowOff>
    </xdr:to>
    <xdr:pic>
      <xdr:nvPicPr>
        <xdr:cNvPr id="3" name="Picture 2"/>
        <xdr:cNvPicPr>
          <a:picLocks noChangeAspect="1"/>
        </xdr:cNvPicPr>
      </xdr:nvPicPr>
      <xdr:blipFill>
        <a:blip xmlns:r="http://schemas.openxmlformats.org/officeDocument/2006/relationships" r:embed="rId2"/>
        <a:stretch>
          <a:fillRect/>
        </a:stretch>
      </xdr:blipFill>
      <xdr:spPr>
        <a:xfrm>
          <a:off x="10972800" y="190500"/>
          <a:ext cx="5991225" cy="4800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xdr:col>
      <xdr:colOff>561975</xdr:colOff>
      <xdr:row>3</xdr:row>
      <xdr:rowOff>23812</xdr:rowOff>
    </xdr:from>
    <xdr:to>
      <xdr:col>15</xdr:col>
      <xdr:colOff>314325</xdr:colOff>
      <xdr:row>20</xdr:row>
      <xdr:rowOff>47625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257175</xdr:colOff>
      <xdr:row>48</xdr:row>
      <xdr:rowOff>633411</xdr:rowOff>
    </xdr:from>
    <xdr:to>
      <xdr:col>22</xdr:col>
      <xdr:colOff>66675</xdr:colOff>
      <xdr:row>68</xdr:row>
      <xdr:rowOff>9524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309562</xdr:colOff>
      <xdr:row>55</xdr:row>
      <xdr:rowOff>83344</xdr:rowOff>
    </xdr:from>
    <xdr:to>
      <xdr:col>23</xdr:col>
      <xdr:colOff>250031</xdr:colOff>
      <xdr:row>78</xdr:row>
      <xdr:rowOff>178594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23</xdr:col>
      <xdr:colOff>464342</xdr:colOff>
      <xdr:row>10</xdr:row>
      <xdr:rowOff>95250</xdr:rowOff>
    </xdr:from>
    <xdr:to>
      <xdr:col>37</xdr:col>
      <xdr:colOff>35719</xdr:colOff>
      <xdr:row>30</xdr:row>
      <xdr:rowOff>107156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104775</xdr:colOff>
      <xdr:row>1</xdr:row>
      <xdr:rowOff>80961</xdr:rowOff>
    </xdr:from>
    <xdr:to>
      <xdr:col>15</xdr:col>
      <xdr:colOff>104775</xdr:colOff>
      <xdr:row>19</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23</xdr:col>
      <xdr:colOff>0</xdr:colOff>
      <xdr:row>18</xdr:row>
      <xdr:rowOff>0</xdr:rowOff>
    </xdr:from>
    <xdr:to>
      <xdr:col>29</xdr:col>
      <xdr:colOff>600075</xdr:colOff>
      <xdr:row>33</xdr:row>
      <xdr:rowOff>152400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8468975" y="4067175"/>
          <a:ext cx="7667625" cy="33337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12</xdr:col>
      <xdr:colOff>504825</xdr:colOff>
      <xdr:row>24</xdr:row>
      <xdr:rowOff>13606</xdr:rowOff>
    </xdr:to>
    <xdr:pic>
      <xdr:nvPicPr>
        <xdr:cNvPr id="3" name="Picture 2"/>
        <xdr:cNvPicPr>
          <a:picLocks noChangeAspect="1"/>
        </xdr:cNvPicPr>
      </xdr:nvPicPr>
      <xdr:blipFill>
        <a:blip xmlns:r="http://schemas.openxmlformats.org/officeDocument/2006/relationships" r:embed="rId1"/>
        <a:stretch>
          <a:fillRect/>
        </a:stretch>
      </xdr:blipFill>
      <xdr:spPr>
        <a:xfrm>
          <a:off x="1836964" y="625929"/>
          <a:ext cx="6015718" cy="5089071"/>
        </a:xfrm>
        <a:prstGeom prst="rect">
          <a:avLst/>
        </a:prstGeom>
      </xdr:spPr>
    </xdr:pic>
    <xdr:clientData/>
  </xdr:twoCellAnchor>
  <xdr:twoCellAnchor editAs="oneCell">
    <xdr:from>
      <xdr:col>42</xdr:col>
      <xdr:colOff>0</xdr:colOff>
      <xdr:row>15</xdr:row>
      <xdr:rowOff>0</xdr:rowOff>
    </xdr:from>
    <xdr:to>
      <xdr:col>44</xdr:col>
      <xdr:colOff>2628900</xdr:colOff>
      <xdr:row>31</xdr:row>
      <xdr:rowOff>131989</xdr:rowOff>
    </xdr:to>
    <xdr:pic>
      <xdr:nvPicPr>
        <xdr:cNvPr id="2" name="Picture 1"/>
        <xdr:cNvPicPr>
          <a:picLocks noChangeAspect="1"/>
        </xdr:cNvPicPr>
      </xdr:nvPicPr>
      <xdr:blipFill>
        <a:blip xmlns:r="http://schemas.openxmlformats.org/officeDocument/2006/relationships" r:embed="rId2"/>
        <a:stretch>
          <a:fillRect/>
        </a:stretch>
      </xdr:blipFill>
      <xdr:spPr>
        <a:xfrm>
          <a:off x="36099750" y="4514850"/>
          <a:ext cx="6286500" cy="333375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12</xdr:col>
      <xdr:colOff>200025</xdr:colOff>
      <xdr:row>11</xdr:row>
      <xdr:rowOff>130967</xdr:rowOff>
    </xdr:from>
    <xdr:to>
      <xdr:col>22</xdr:col>
      <xdr:colOff>297656</xdr:colOff>
      <xdr:row>33</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xdr:colOff>
      <xdr:row>15</xdr:row>
      <xdr:rowOff>33337</xdr:rowOff>
    </xdr:from>
    <xdr:to>
      <xdr:col>6</xdr:col>
      <xdr:colOff>323850</xdr:colOff>
      <xdr:row>29</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392905</xdr:colOff>
      <xdr:row>48</xdr:row>
      <xdr:rowOff>3570</xdr:rowOff>
    </xdr:from>
    <xdr:to>
      <xdr:col>21</xdr:col>
      <xdr:colOff>1202531</xdr:colOff>
      <xdr:row>67</xdr:row>
      <xdr:rowOff>130968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95250</xdr:colOff>
      <xdr:row>12</xdr:row>
      <xdr:rowOff>0</xdr:rowOff>
    </xdr:from>
    <xdr:to>
      <xdr:col>24</xdr:col>
      <xdr:colOff>430357</xdr:colOff>
      <xdr:row>26</xdr:row>
      <xdr:rowOff>31606</xdr:rowOff>
    </xdr:to>
    <xdr:pic>
      <xdr:nvPicPr>
        <xdr:cNvPr id="2" name="Picture 1"/>
        <xdr:cNvPicPr>
          <a:picLocks noChangeAspect="1"/>
        </xdr:cNvPicPr>
      </xdr:nvPicPr>
      <xdr:blipFill>
        <a:blip xmlns:r="http://schemas.openxmlformats.org/officeDocument/2006/relationships" r:embed="rId1"/>
        <a:stretch>
          <a:fillRect/>
        </a:stretch>
      </xdr:blipFill>
      <xdr:spPr>
        <a:xfrm>
          <a:off x="11438659" y="3169228"/>
          <a:ext cx="6745432" cy="2701636"/>
        </a:xfrm>
        <a:prstGeom prst="rect">
          <a:avLst/>
        </a:prstGeom>
        <a:ln>
          <a:solidFill>
            <a:schemeClr val="accent1"/>
          </a:solidFill>
        </a:ln>
      </xdr:spPr>
    </xdr:pic>
    <xdr:clientData/>
  </xdr:twoCellAnchor>
  <xdr:twoCellAnchor editAs="oneCell">
    <xdr:from>
      <xdr:col>37</xdr:col>
      <xdr:colOff>107157</xdr:colOff>
      <xdr:row>3</xdr:row>
      <xdr:rowOff>309563</xdr:rowOff>
    </xdr:from>
    <xdr:to>
      <xdr:col>42</xdr:col>
      <xdr:colOff>300038</xdr:colOff>
      <xdr:row>19</xdr:row>
      <xdr:rowOff>173832</xdr:rowOff>
    </xdr:to>
    <xdr:pic>
      <xdr:nvPicPr>
        <xdr:cNvPr id="4" name="Picture 3"/>
        <xdr:cNvPicPr>
          <a:picLocks noChangeAspect="1"/>
        </xdr:cNvPicPr>
      </xdr:nvPicPr>
      <xdr:blipFill>
        <a:blip xmlns:r="http://schemas.openxmlformats.org/officeDocument/2006/relationships" r:embed="rId2"/>
        <a:stretch>
          <a:fillRect/>
        </a:stretch>
      </xdr:blipFill>
      <xdr:spPr>
        <a:xfrm>
          <a:off x="26872407" y="881063"/>
          <a:ext cx="3228975" cy="3409950"/>
        </a:xfrm>
        <a:prstGeom prst="rect">
          <a:avLst/>
        </a:prstGeom>
        <a:ln>
          <a:solidFill>
            <a:schemeClr val="accent1"/>
          </a:solidFill>
        </a:ln>
      </xdr:spPr>
    </xdr:pic>
    <xdr:clientData/>
  </xdr:twoCellAnchor>
  <xdr:twoCellAnchor editAs="oneCell">
    <xdr:from>
      <xdr:col>44</xdr:col>
      <xdr:colOff>83343</xdr:colOff>
      <xdr:row>3</xdr:row>
      <xdr:rowOff>333375</xdr:rowOff>
    </xdr:from>
    <xdr:to>
      <xdr:col>49</xdr:col>
      <xdr:colOff>276225</xdr:colOff>
      <xdr:row>20</xdr:row>
      <xdr:rowOff>7144</xdr:rowOff>
    </xdr:to>
    <xdr:pic>
      <xdr:nvPicPr>
        <xdr:cNvPr id="5" name="Picture 4"/>
        <xdr:cNvPicPr>
          <a:picLocks noChangeAspect="1"/>
        </xdr:cNvPicPr>
      </xdr:nvPicPr>
      <xdr:blipFill>
        <a:blip xmlns:r="http://schemas.openxmlformats.org/officeDocument/2006/relationships" r:embed="rId3"/>
        <a:stretch>
          <a:fillRect/>
        </a:stretch>
      </xdr:blipFill>
      <xdr:spPr>
        <a:xfrm>
          <a:off x="31099124" y="904875"/>
          <a:ext cx="3228975" cy="3409950"/>
        </a:xfrm>
        <a:prstGeom prst="rect">
          <a:avLst/>
        </a:prstGeom>
        <a:ln>
          <a:solidFill>
            <a:schemeClr val="accent1"/>
          </a:solidFill>
        </a:ln>
      </xdr:spPr>
    </xdr:pic>
    <xdr:clientData/>
  </xdr:twoCellAnchor>
  <xdr:twoCellAnchor>
    <xdr:from>
      <xdr:col>3</xdr:col>
      <xdr:colOff>154780</xdr:colOff>
      <xdr:row>12</xdr:row>
      <xdr:rowOff>158352</xdr:rowOff>
    </xdr:from>
    <xdr:to>
      <xdr:col>10</xdr:col>
      <xdr:colOff>762000</xdr:colOff>
      <xdr:row>40</xdr:row>
      <xdr:rowOff>119062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452436</xdr:colOff>
      <xdr:row>27</xdr:row>
      <xdr:rowOff>27384</xdr:rowOff>
    </xdr:from>
    <xdr:to>
      <xdr:col>28</xdr:col>
      <xdr:colOff>171449</xdr:colOff>
      <xdr:row>49</xdr:row>
      <xdr:rowOff>28575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30</xdr:col>
      <xdr:colOff>581025</xdr:colOff>
      <xdr:row>4</xdr:row>
      <xdr:rowOff>9525</xdr:rowOff>
    </xdr:from>
    <xdr:to>
      <xdr:col>36</xdr:col>
      <xdr:colOff>190500</xdr:colOff>
      <xdr:row>20</xdr:row>
      <xdr:rowOff>47625</xdr:rowOff>
    </xdr:to>
    <xdr:pic>
      <xdr:nvPicPr>
        <xdr:cNvPr id="9" name="Picture 8"/>
        <xdr:cNvPicPr>
          <a:picLocks noChangeAspect="1"/>
        </xdr:cNvPicPr>
      </xdr:nvPicPr>
      <xdr:blipFill>
        <a:blip xmlns:r="http://schemas.openxmlformats.org/officeDocument/2006/relationships" r:embed="rId6"/>
        <a:stretch>
          <a:fillRect/>
        </a:stretch>
      </xdr:blipFill>
      <xdr:spPr>
        <a:xfrm>
          <a:off x="24564975" y="933450"/>
          <a:ext cx="3267075" cy="3409950"/>
        </a:xfrm>
        <a:prstGeom prst="rect">
          <a:avLst/>
        </a:prstGeom>
        <a:ln>
          <a:solidFill>
            <a:schemeClr val="accent1"/>
          </a:solidFill>
        </a:ln>
      </xdr:spPr>
    </xdr:pic>
    <xdr:clientData/>
  </xdr:twoCellAnchor>
  <xdr:twoCellAnchor>
    <xdr:from>
      <xdr:col>61</xdr:col>
      <xdr:colOff>228599</xdr:colOff>
      <xdr:row>8</xdr:row>
      <xdr:rowOff>28576</xdr:rowOff>
    </xdr:from>
    <xdr:to>
      <xdr:col>71</xdr:col>
      <xdr:colOff>38100</xdr:colOff>
      <xdr:row>28</xdr:row>
      <xdr:rowOff>123826</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7.xml"/><Relationship Id="rId1" Type="http://schemas.openxmlformats.org/officeDocument/2006/relationships/printerSettings" Target="../printerSettings/printerSettings8.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F97"/>
  <sheetViews>
    <sheetView workbookViewId="0">
      <pane xSplit="3" ySplit="1" topLeftCell="AK80" activePane="bottomRight" state="frozen"/>
      <selection pane="topRight" activeCell="D1" sqref="D1"/>
      <selection pane="bottomLeft" activeCell="A2" sqref="A2"/>
      <selection pane="bottomRight" activeCell="AM2" sqref="AM2:AN96"/>
    </sheetView>
  </sheetViews>
  <sheetFormatPr defaultRowHeight="15"/>
  <cols>
    <col min="1" max="1" width="25.7109375" customWidth="1"/>
    <col min="2" max="2" width="12.85546875" bestFit="1" customWidth="1"/>
    <col min="3" max="3" width="13.140625" bestFit="1" customWidth="1"/>
    <col min="4" max="4" width="18" customWidth="1"/>
    <col min="5" max="5" width="16.85546875" customWidth="1"/>
    <col min="9" max="9" width="15.5703125" customWidth="1"/>
    <col min="10" max="10" width="29.28515625" style="29" customWidth="1"/>
    <col min="11" max="11" width="16.42578125" bestFit="1" customWidth="1"/>
    <col min="13" max="13" width="10.5703125" customWidth="1"/>
    <col min="18" max="18" width="16.28515625" customWidth="1"/>
    <col min="19" max="19" width="22.42578125" customWidth="1"/>
    <col min="20" max="20" width="17.28515625" customWidth="1"/>
    <col min="21" max="21" width="23.140625" customWidth="1"/>
    <col min="22" max="22" width="20" style="29" customWidth="1"/>
    <col min="23" max="23" width="17.140625" customWidth="1"/>
    <col min="24" max="24" width="35.5703125" customWidth="1"/>
    <col min="25" max="25" width="18.42578125" customWidth="1"/>
    <col min="26" max="26" width="20.5703125" customWidth="1"/>
    <col min="27" max="27" width="23.7109375" customWidth="1"/>
    <col min="28" max="28" width="20.7109375" bestFit="1" customWidth="1"/>
    <col min="29" max="29" width="21.42578125" customWidth="1"/>
    <col min="30" max="30" width="20.85546875" customWidth="1"/>
    <col min="31" max="31" width="19.5703125" bestFit="1" customWidth="1"/>
    <col min="32" max="32" width="26" customWidth="1"/>
    <col min="33" max="35" width="23.7109375" customWidth="1"/>
    <col min="36" max="36" width="21.42578125" customWidth="1"/>
    <col min="37" max="38" width="23.7109375" customWidth="1"/>
    <col min="39" max="39" width="19.42578125" bestFit="1" customWidth="1"/>
    <col min="40" max="40" width="16.7109375" bestFit="1" customWidth="1"/>
    <col min="41" max="41" width="27.85546875" customWidth="1"/>
    <col min="42" max="42" width="16.7109375" customWidth="1"/>
    <col min="43" max="43" width="15.85546875" customWidth="1"/>
    <col min="44" max="44" width="14.28515625" customWidth="1"/>
    <col min="45" max="45" width="15.28515625" customWidth="1"/>
    <col min="46" max="46" width="16.5703125" customWidth="1"/>
    <col min="47" max="47" width="22.140625" style="29" customWidth="1"/>
    <col min="48" max="48" width="17.85546875" style="29" customWidth="1"/>
    <col min="49" max="49" width="17.42578125" customWidth="1"/>
    <col min="52" max="52" width="18.42578125" customWidth="1"/>
    <col min="53" max="53" width="14.42578125" customWidth="1"/>
    <col min="54" max="54" width="54.140625" customWidth="1"/>
    <col min="55" max="55" width="26.7109375" customWidth="1"/>
    <col min="56" max="56" width="24.5703125" customWidth="1"/>
    <col min="57" max="57" width="23.140625" customWidth="1"/>
    <col min="58" max="58" width="19.5703125" customWidth="1"/>
    <col min="59" max="59" width="21.85546875" customWidth="1"/>
    <col min="60" max="60" width="20" customWidth="1"/>
    <col min="61" max="61" width="23.5703125" customWidth="1"/>
    <col min="62" max="62" width="19.85546875" customWidth="1"/>
    <col min="63" max="63" width="18" customWidth="1"/>
    <col min="64" max="64" width="26.7109375" customWidth="1"/>
    <col min="65" max="65" width="17.5703125" customWidth="1"/>
    <col min="66" max="66" width="21.140625" customWidth="1"/>
    <col min="67" max="67" width="23.28515625" customWidth="1"/>
    <col min="68" max="68" width="22.7109375" customWidth="1"/>
    <col min="69" max="69" width="21.42578125" customWidth="1"/>
    <col min="70" max="70" width="15.42578125" customWidth="1"/>
    <col min="71" max="71" width="20.42578125" customWidth="1"/>
    <col min="72" max="72" width="19" customWidth="1"/>
    <col min="73" max="73" width="20.85546875" customWidth="1"/>
    <col min="74" max="74" width="20.140625" customWidth="1"/>
    <col min="75" max="75" width="20.28515625" customWidth="1"/>
    <col min="76" max="76" width="18.85546875" customWidth="1"/>
    <col min="77" max="77" width="27.7109375" customWidth="1"/>
    <col min="78" max="78" width="15.7109375" customWidth="1"/>
    <col min="79" max="79" width="19" customWidth="1"/>
    <col min="80" max="80" width="20.85546875" customWidth="1"/>
    <col min="81" max="81" width="19.28515625" customWidth="1"/>
    <col min="82" max="82" width="22.7109375" customWidth="1"/>
    <col min="83" max="83" width="17.42578125" customWidth="1"/>
  </cols>
  <sheetData>
    <row r="1" spans="1:84" s="274" customFormat="1" ht="30">
      <c r="A1" s="273" t="s">
        <v>305</v>
      </c>
      <c r="B1" s="273" t="s">
        <v>306</v>
      </c>
      <c r="C1" s="273" t="s">
        <v>307</v>
      </c>
      <c r="D1" s="273" t="s">
        <v>308</v>
      </c>
      <c r="E1" s="273" t="s">
        <v>0</v>
      </c>
      <c r="F1" s="273" t="s">
        <v>309</v>
      </c>
      <c r="G1" s="273" t="s">
        <v>235</v>
      </c>
      <c r="H1" s="273" t="s">
        <v>310</v>
      </c>
      <c r="I1" s="273" t="s">
        <v>83</v>
      </c>
      <c r="J1" s="277" t="s">
        <v>311</v>
      </c>
      <c r="K1" s="273" t="s">
        <v>38</v>
      </c>
      <c r="L1" s="273" t="s">
        <v>41</v>
      </c>
      <c r="M1" s="273" t="s">
        <v>312</v>
      </c>
      <c r="N1" s="273" t="s">
        <v>313</v>
      </c>
      <c r="O1" s="273" t="s">
        <v>314</v>
      </c>
      <c r="P1" s="273" t="s">
        <v>315</v>
      </c>
      <c r="Q1" s="273" t="s">
        <v>316</v>
      </c>
      <c r="R1" s="273" t="s">
        <v>716</v>
      </c>
      <c r="S1" s="273" t="s">
        <v>48</v>
      </c>
      <c r="T1" s="273" t="s">
        <v>317</v>
      </c>
      <c r="U1" s="273" t="s">
        <v>318</v>
      </c>
      <c r="V1" s="273" t="s">
        <v>319</v>
      </c>
      <c r="W1" s="273" t="s">
        <v>320</v>
      </c>
      <c r="X1" s="277" t="s">
        <v>321</v>
      </c>
      <c r="Y1" s="273" t="s">
        <v>322</v>
      </c>
      <c r="Z1" s="273" t="s">
        <v>323</v>
      </c>
      <c r="AA1" s="273" t="s">
        <v>236</v>
      </c>
      <c r="AB1" s="273" t="s">
        <v>743</v>
      </c>
      <c r="AC1" s="277" t="s">
        <v>238</v>
      </c>
      <c r="AD1" s="273" t="s">
        <v>324</v>
      </c>
      <c r="AE1" s="273" t="s">
        <v>161</v>
      </c>
      <c r="AF1" s="273" t="s">
        <v>325</v>
      </c>
      <c r="AG1" s="273" t="s">
        <v>720</v>
      </c>
      <c r="AH1" s="273" t="s">
        <v>239</v>
      </c>
      <c r="AI1" s="273" t="s">
        <v>742</v>
      </c>
      <c r="AJ1" s="277" t="s">
        <v>373</v>
      </c>
      <c r="AK1" s="273" t="s">
        <v>389</v>
      </c>
      <c r="AL1" s="273" t="s">
        <v>741</v>
      </c>
      <c r="AM1" s="273" t="s">
        <v>326</v>
      </c>
      <c r="AN1" s="273" t="s">
        <v>104</v>
      </c>
      <c r="AO1" s="277" t="s">
        <v>327</v>
      </c>
      <c r="AP1" s="273" t="s">
        <v>162</v>
      </c>
      <c r="AQ1" s="273" t="s">
        <v>328</v>
      </c>
      <c r="AR1" s="273" t="s">
        <v>329</v>
      </c>
      <c r="AS1" s="273" t="s">
        <v>165</v>
      </c>
      <c r="AT1" s="273" t="s">
        <v>330</v>
      </c>
      <c r="AU1" s="273" t="s">
        <v>331</v>
      </c>
      <c r="AV1" s="273" t="s">
        <v>332</v>
      </c>
      <c r="AW1" s="273" t="s">
        <v>333</v>
      </c>
      <c r="AX1" s="273" t="s">
        <v>334</v>
      </c>
      <c r="AY1" s="273" t="s">
        <v>335</v>
      </c>
      <c r="AZ1" s="273" t="s">
        <v>336</v>
      </c>
      <c r="BA1" s="273" t="s">
        <v>337</v>
      </c>
      <c r="BB1" s="273" t="s">
        <v>338</v>
      </c>
      <c r="BC1" s="273" t="s">
        <v>715</v>
      </c>
      <c r="BD1" s="273" t="s">
        <v>339</v>
      </c>
      <c r="BE1" s="273" t="s">
        <v>340</v>
      </c>
      <c r="BF1" s="273" t="s">
        <v>341</v>
      </c>
      <c r="BG1" s="273" t="s">
        <v>342</v>
      </c>
      <c r="BH1" s="277" t="s">
        <v>343</v>
      </c>
      <c r="BI1" s="277" t="s">
        <v>344</v>
      </c>
      <c r="BJ1" s="276" t="s">
        <v>345</v>
      </c>
      <c r="BK1" s="276" t="s">
        <v>346</v>
      </c>
      <c r="BL1" s="276" t="s">
        <v>347</v>
      </c>
      <c r="BM1" s="276" t="s">
        <v>348</v>
      </c>
      <c r="BN1" s="276" t="s">
        <v>349</v>
      </c>
      <c r="BO1" s="276" t="s">
        <v>350</v>
      </c>
      <c r="BP1" s="276" t="s">
        <v>351</v>
      </c>
      <c r="BQ1" s="276" t="s">
        <v>352</v>
      </c>
      <c r="BR1" s="276" t="s">
        <v>353</v>
      </c>
      <c r="BS1" s="276" t="s">
        <v>354</v>
      </c>
      <c r="BT1" s="276" t="s">
        <v>355</v>
      </c>
      <c r="BU1" s="276" t="s">
        <v>356</v>
      </c>
      <c r="BV1" s="276" t="s">
        <v>357</v>
      </c>
      <c r="BW1" s="276" t="s">
        <v>358</v>
      </c>
      <c r="BX1" s="276" t="s">
        <v>359</v>
      </c>
      <c r="BY1" s="276" t="s">
        <v>360</v>
      </c>
      <c r="BZ1" s="273" t="s">
        <v>259</v>
      </c>
      <c r="CA1" s="273" t="s">
        <v>361</v>
      </c>
      <c r="CB1" s="273" t="s">
        <v>362</v>
      </c>
      <c r="CC1" s="273" t="s">
        <v>363</v>
      </c>
      <c r="CD1" s="273" t="s">
        <v>364</v>
      </c>
      <c r="CE1" s="273" t="s">
        <v>365</v>
      </c>
      <c r="CF1" s="279"/>
    </row>
    <row r="2" spans="1:84">
      <c r="A2" s="80" t="s">
        <v>366</v>
      </c>
      <c r="B2" s="275">
        <v>44326</v>
      </c>
      <c r="C2" s="275">
        <v>44340</v>
      </c>
      <c r="D2" s="80">
        <v>14</v>
      </c>
      <c r="E2" s="80">
        <v>0</v>
      </c>
      <c r="F2" s="80">
        <v>53</v>
      </c>
      <c r="G2" s="80">
        <v>1</v>
      </c>
      <c r="H2" s="80">
        <v>1</v>
      </c>
      <c r="I2" s="80">
        <v>1</v>
      </c>
      <c r="J2" s="278" t="s">
        <v>367</v>
      </c>
      <c r="K2" s="280">
        <v>0</v>
      </c>
      <c r="L2" s="280">
        <v>0</v>
      </c>
      <c r="M2" s="280">
        <v>0</v>
      </c>
      <c r="N2" s="280">
        <v>0</v>
      </c>
      <c r="O2" s="280">
        <v>0</v>
      </c>
      <c r="P2" s="280">
        <v>0</v>
      </c>
      <c r="Q2" s="280">
        <v>0</v>
      </c>
      <c r="R2" s="280">
        <v>0</v>
      </c>
      <c r="S2" s="280">
        <v>0</v>
      </c>
      <c r="T2" s="280">
        <v>0</v>
      </c>
      <c r="U2" s="280">
        <v>1</v>
      </c>
      <c r="V2" s="280">
        <v>0</v>
      </c>
      <c r="W2" s="280">
        <v>0</v>
      </c>
      <c r="X2" s="278" t="s">
        <v>322</v>
      </c>
      <c r="Y2" s="80">
        <v>1</v>
      </c>
      <c r="Z2" s="80">
        <v>0</v>
      </c>
      <c r="AA2" s="80">
        <v>0</v>
      </c>
      <c r="AB2" s="80">
        <v>0</v>
      </c>
      <c r="AC2" s="80">
        <v>0</v>
      </c>
      <c r="AD2" s="80">
        <v>0</v>
      </c>
      <c r="AE2" s="80">
        <v>0</v>
      </c>
      <c r="AF2" s="80">
        <v>0</v>
      </c>
      <c r="AG2" s="80">
        <v>0</v>
      </c>
      <c r="AH2" s="80">
        <v>0</v>
      </c>
      <c r="AI2" s="80">
        <v>0</v>
      </c>
      <c r="AJ2" s="80">
        <v>0</v>
      </c>
      <c r="AK2" s="80">
        <v>0</v>
      </c>
      <c r="AL2" s="80">
        <f>SUM(Y2:AK2)</f>
        <v>1</v>
      </c>
      <c r="AM2" s="80">
        <v>19</v>
      </c>
      <c r="AN2" s="80">
        <v>12</v>
      </c>
      <c r="AO2" s="278" t="s">
        <v>328</v>
      </c>
      <c r="AP2" s="80">
        <v>0</v>
      </c>
      <c r="AQ2" s="80">
        <v>1</v>
      </c>
      <c r="AR2" s="80">
        <v>0</v>
      </c>
      <c r="AS2" s="80">
        <v>0</v>
      </c>
      <c r="AT2" s="80">
        <v>0</v>
      </c>
      <c r="AU2" s="80">
        <v>0</v>
      </c>
      <c r="AV2" s="80">
        <v>0</v>
      </c>
      <c r="AW2" s="80">
        <v>0</v>
      </c>
      <c r="AX2" s="80">
        <v>0</v>
      </c>
      <c r="AY2" s="80">
        <v>0</v>
      </c>
      <c r="AZ2" s="80">
        <v>0</v>
      </c>
      <c r="BA2" s="80">
        <v>0</v>
      </c>
      <c r="BB2" s="80" t="s">
        <v>368</v>
      </c>
      <c r="BC2" s="80">
        <v>5</v>
      </c>
      <c r="BD2" s="80">
        <v>0</v>
      </c>
      <c r="BE2" s="80">
        <v>1</v>
      </c>
      <c r="BF2" s="80">
        <v>2</v>
      </c>
      <c r="BG2" s="80">
        <v>1</v>
      </c>
      <c r="BH2" s="278" t="s">
        <v>369</v>
      </c>
      <c r="BI2" s="278" t="s">
        <v>370</v>
      </c>
      <c r="BJ2" s="280">
        <v>0</v>
      </c>
      <c r="BK2" s="280">
        <v>0</v>
      </c>
      <c r="BL2" s="280">
        <v>0</v>
      </c>
      <c r="BM2" s="280">
        <v>0</v>
      </c>
      <c r="BN2" s="280">
        <v>0</v>
      </c>
      <c r="BO2" s="280">
        <v>0</v>
      </c>
      <c r="BP2" s="280">
        <v>0</v>
      </c>
      <c r="BQ2" s="280">
        <v>0</v>
      </c>
      <c r="BR2" s="280">
        <v>1</v>
      </c>
      <c r="BS2" s="282">
        <v>0</v>
      </c>
      <c r="BT2" s="280">
        <v>0</v>
      </c>
      <c r="BU2" s="280">
        <v>0</v>
      </c>
      <c r="BV2" s="280">
        <v>0</v>
      </c>
      <c r="BW2" s="280">
        <v>0</v>
      </c>
      <c r="BX2" s="280">
        <v>0</v>
      </c>
      <c r="BY2" s="280">
        <v>0</v>
      </c>
      <c r="BZ2" s="80">
        <v>1</v>
      </c>
      <c r="CA2" s="80">
        <v>1</v>
      </c>
      <c r="CB2" s="80">
        <v>1</v>
      </c>
      <c r="CC2" s="80">
        <v>0</v>
      </c>
      <c r="CD2" s="80">
        <v>1</v>
      </c>
      <c r="CE2" s="80">
        <v>2.4</v>
      </c>
    </row>
    <row r="3" spans="1:84">
      <c r="A3" s="80" t="s">
        <v>371</v>
      </c>
      <c r="B3" s="275">
        <v>44475</v>
      </c>
      <c r="C3" s="275">
        <v>44499</v>
      </c>
      <c r="D3" s="80">
        <v>24</v>
      </c>
      <c r="E3" s="80">
        <v>0</v>
      </c>
      <c r="F3" s="80">
        <v>24</v>
      </c>
      <c r="G3" s="80">
        <v>2</v>
      </c>
      <c r="H3" s="80">
        <v>1</v>
      </c>
      <c r="I3" s="80">
        <v>1</v>
      </c>
      <c r="J3" s="278" t="s">
        <v>372</v>
      </c>
      <c r="K3" s="280">
        <v>1</v>
      </c>
      <c r="L3" s="280">
        <v>0</v>
      </c>
      <c r="M3" s="280">
        <v>0</v>
      </c>
      <c r="N3" s="280">
        <v>0</v>
      </c>
      <c r="O3" s="280">
        <v>0</v>
      </c>
      <c r="P3" s="280">
        <v>0</v>
      </c>
      <c r="Q3" s="280">
        <v>0</v>
      </c>
      <c r="R3" s="280">
        <v>0</v>
      </c>
      <c r="S3" s="280">
        <v>0</v>
      </c>
      <c r="T3" s="280">
        <v>0</v>
      </c>
      <c r="U3" s="280">
        <v>0</v>
      </c>
      <c r="V3" s="280">
        <v>0</v>
      </c>
      <c r="W3" s="280">
        <v>0</v>
      </c>
      <c r="X3" s="278" t="s">
        <v>373</v>
      </c>
      <c r="Y3" s="80">
        <v>0</v>
      </c>
      <c r="Z3" s="80">
        <v>0</v>
      </c>
      <c r="AA3" s="80">
        <v>0</v>
      </c>
      <c r="AB3" s="80">
        <v>0</v>
      </c>
      <c r="AC3" s="80">
        <v>0</v>
      </c>
      <c r="AD3" s="80">
        <v>0</v>
      </c>
      <c r="AE3" s="80">
        <v>0</v>
      </c>
      <c r="AF3" s="80">
        <v>0</v>
      </c>
      <c r="AG3" s="80">
        <v>0</v>
      </c>
      <c r="AH3" s="80">
        <v>0</v>
      </c>
      <c r="AI3" s="80">
        <v>0</v>
      </c>
      <c r="AJ3" s="80">
        <v>1</v>
      </c>
      <c r="AK3" s="80">
        <v>0</v>
      </c>
      <c r="AL3" s="80">
        <f t="shared" ref="AL3:AL66" si="0">SUM(Y3:AK3)</f>
        <v>1</v>
      </c>
      <c r="AM3" s="80">
        <v>15</v>
      </c>
      <c r="AN3" s="80">
        <v>9</v>
      </c>
      <c r="AO3" s="278"/>
      <c r="AP3" s="80">
        <v>1</v>
      </c>
      <c r="AQ3" s="80">
        <v>0</v>
      </c>
      <c r="AR3" s="80">
        <v>0</v>
      </c>
      <c r="AS3" s="80">
        <v>0</v>
      </c>
      <c r="AT3" s="80">
        <v>0</v>
      </c>
      <c r="AU3" s="80">
        <v>0</v>
      </c>
      <c r="AV3" s="80">
        <v>0</v>
      </c>
      <c r="AW3" s="80">
        <v>0</v>
      </c>
      <c r="AX3" s="80">
        <v>0</v>
      </c>
      <c r="AY3" s="80">
        <v>0</v>
      </c>
      <c r="AZ3" s="80">
        <v>0</v>
      </c>
      <c r="BA3" s="80">
        <v>0</v>
      </c>
      <c r="BB3" s="80" t="s">
        <v>374</v>
      </c>
      <c r="BC3" s="80">
        <v>1</v>
      </c>
      <c r="BD3" s="80">
        <v>2</v>
      </c>
      <c r="BE3" s="80">
        <v>1</v>
      </c>
      <c r="BF3" s="80">
        <v>1</v>
      </c>
      <c r="BG3" s="80">
        <v>1</v>
      </c>
      <c r="BH3" s="278" t="s">
        <v>375</v>
      </c>
      <c r="BI3" s="278" t="s">
        <v>376</v>
      </c>
      <c r="BJ3" s="280">
        <v>0</v>
      </c>
      <c r="BK3" s="280">
        <v>0</v>
      </c>
      <c r="BL3" s="280">
        <v>0</v>
      </c>
      <c r="BM3" s="280">
        <v>0</v>
      </c>
      <c r="BN3" s="280">
        <v>0</v>
      </c>
      <c r="BO3" s="280">
        <v>0</v>
      </c>
      <c r="BP3" s="280">
        <v>0</v>
      </c>
      <c r="BQ3" s="280">
        <v>0</v>
      </c>
      <c r="BR3" s="280">
        <v>0</v>
      </c>
      <c r="BS3" s="280">
        <v>1</v>
      </c>
      <c r="BT3" s="280">
        <v>0</v>
      </c>
      <c r="BU3" s="280">
        <v>0</v>
      </c>
      <c r="BV3" s="280">
        <v>0</v>
      </c>
      <c r="BW3" s="280">
        <v>0</v>
      </c>
      <c r="BX3" s="280">
        <v>0</v>
      </c>
      <c r="BY3" s="280">
        <v>0</v>
      </c>
      <c r="BZ3" s="80">
        <v>1</v>
      </c>
      <c r="CA3" s="80">
        <v>2</v>
      </c>
      <c r="CB3" s="80">
        <v>0</v>
      </c>
      <c r="CC3" s="80">
        <v>0</v>
      </c>
      <c r="CD3" s="80">
        <v>1</v>
      </c>
      <c r="CE3" s="80">
        <v>2.15</v>
      </c>
    </row>
    <row r="4" spans="1:84">
      <c r="A4" s="80" t="s">
        <v>377</v>
      </c>
      <c r="B4" s="275">
        <v>44341</v>
      </c>
      <c r="C4" s="275">
        <v>44354</v>
      </c>
      <c r="D4" s="80">
        <v>13</v>
      </c>
      <c r="E4" s="80">
        <v>0</v>
      </c>
      <c r="F4" s="80">
        <v>36</v>
      </c>
      <c r="G4" s="80">
        <v>2</v>
      </c>
      <c r="H4" s="80">
        <v>1</v>
      </c>
      <c r="I4" s="80">
        <v>1</v>
      </c>
      <c r="J4" s="278" t="s">
        <v>372</v>
      </c>
      <c r="K4" s="280">
        <v>1</v>
      </c>
      <c r="L4" s="280">
        <v>0</v>
      </c>
      <c r="M4" s="280">
        <v>0</v>
      </c>
      <c r="N4" s="280">
        <v>0</v>
      </c>
      <c r="O4" s="280">
        <v>0</v>
      </c>
      <c r="P4" s="280">
        <v>0</v>
      </c>
      <c r="Q4" s="280">
        <v>0</v>
      </c>
      <c r="R4" s="280">
        <v>0</v>
      </c>
      <c r="S4" s="280">
        <v>0</v>
      </c>
      <c r="T4" s="280">
        <v>0</v>
      </c>
      <c r="U4" s="280">
        <v>0</v>
      </c>
      <c r="V4" s="280">
        <v>0</v>
      </c>
      <c r="W4" s="280">
        <v>0</v>
      </c>
      <c r="X4" s="278" t="s">
        <v>378</v>
      </c>
      <c r="Y4" s="80">
        <v>0</v>
      </c>
      <c r="Z4" s="80">
        <v>1</v>
      </c>
      <c r="AA4" s="80">
        <v>0</v>
      </c>
      <c r="AB4" s="80">
        <v>0</v>
      </c>
      <c r="AC4" s="80">
        <v>0</v>
      </c>
      <c r="AD4" s="80">
        <v>0</v>
      </c>
      <c r="AE4" s="80">
        <v>0</v>
      </c>
      <c r="AF4" s="80">
        <v>0</v>
      </c>
      <c r="AG4" s="80">
        <v>0</v>
      </c>
      <c r="AH4" s="80">
        <v>0</v>
      </c>
      <c r="AI4" s="80">
        <v>0</v>
      </c>
      <c r="AJ4" s="80">
        <v>0</v>
      </c>
      <c r="AK4" s="80">
        <v>0</v>
      </c>
      <c r="AL4" s="80">
        <f t="shared" si="0"/>
        <v>1</v>
      </c>
      <c r="AM4" s="80">
        <v>16</v>
      </c>
      <c r="AN4" s="80">
        <v>10</v>
      </c>
      <c r="AO4" s="278" t="s">
        <v>328</v>
      </c>
      <c r="AP4" s="80">
        <v>0</v>
      </c>
      <c r="AQ4" s="80">
        <v>1</v>
      </c>
      <c r="AR4" s="80">
        <v>0</v>
      </c>
      <c r="AS4" s="80">
        <v>0</v>
      </c>
      <c r="AT4" s="80">
        <v>0</v>
      </c>
      <c r="AU4" s="80">
        <v>0</v>
      </c>
      <c r="AV4" s="80">
        <v>0</v>
      </c>
      <c r="AW4" s="80">
        <v>0</v>
      </c>
      <c r="AX4" s="80">
        <v>0</v>
      </c>
      <c r="AY4" s="80">
        <v>0</v>
      </c>
      <c r="AZ4" s="80">
        <v>0</v>
      </c>
      <c r="BA4" s="80">
        <v>0</v>
      </c>
      <c r="BB4" s="80" t="s">
        <v>379</v>
      </c>
      <c r="BC4" s="80">
        <v>1</v>
      </c>
      <c r="BD4" s="80">
        <v>1</v>
      </c>
      <c r="BE4" s="80">
        <v>1</v>
      </c>
      <c r="BF4" s="80">
        <v>2</v>
      </c>
      <c r="BG4" s="80">
        <v>2</v>
      </c>
      <c r="BH4" s="278" t="s">
        <v>380</v>
      </c>
      <c r="BI4" s="278" t="s">
        <v>381</v>
      </c>
      <c r="BJ4" s="280">
        <v>1</v>
      </c>
      <c r="BK4" s="280">
        <v>0</v>
      </c>
      <c r="BL4" s="280">
        <v>0</v>
      </c>
      <c r="BM4" s="280">
        <v>0</v>
      </c>
      <c r="BN4" s="280">
        <v>0</v>
      </c>
      <c r="BO4" s="280">
        <v>0</v>
      </c>
      <c r="BP4" s="280">
        <v>0</v>
      </c>
      <c r="BQ4" s="280">
        <v>0</v>
      </c>
      <c r="BR4" s="280">
        <v>0</v>
      </c>
      <c r="BS4" s="280">
        <v>0</v>
      </c>
      <c r="BT4" s="280">
        <v>0</v>
      </c>
      <c r="BU4" s="280">
        <v>0</v>
      </c>
      <c r="BV4" s="280">
        <v>0</v>
      </c>
      <c r="BW4" s="280">
        <v>0</v>
      </c>
      <c r="BX4" s="280">
        <v>0</v>
      </c>
      <c r="BY4" s="280">
        <v>0</v>
      </c>
      <c r="BZ4" s="80">
        <v>1</v>
      </c>
      <c r="CA4" s="80">
        <v>2</v>
      </c>
      <c r="CB4" s="80">
        <v>0</v>
      </c>
      <c r="CC4" s="80">
        <v>0</v>
      </c>
      <c r="CD4" s="80">
        <v>1</v>
      </c>
      <c r="CE4" s="80">
        <v>3</v>
      </c>
    </row>
    <row r="5" spans="1:84">
      <c r="A5" s="80" t="s">
        <v>382</v>
      </c>
      <c r="B5" s="275">
        <v>44323</v>
      </c>
      <c r="C5" s="275">
        <v>44335</v>
      </c>
      <c r="D5" s="80">
        <v>12</v>
      </c>
      <c r="E5" s="80">
        <v>0</v>
      </c>
      <c r="F5" s="80">
        <v>58</v>
      </c>
      <c r="G5" s="80">
        <v>1</v>
      </c>
      <c r="H5" s="80">
        <v>1</v>
      </c>
      <c r="I5" s="80">
        <v>2</v>
      </c>
      <c r="J5" s="278" t="s">
        <v>383</v>
      </c>
      <c r="K5" s="280">
        <v>0</v>
      </c>
      <c r="L5" s="280">
        <v>0</v>
      </c>
      <c r="M5" s="280">
        <v>1</v>
      </c>
      <c r="N5" s="280">
        <v>1</v>
      </c>
      <c r="O5" s="280">
        <v>0</v>
      </c>
      <c r="P5" s="280">
        <v>0</v>
      </c>
      <c r="Q5" s="280">
        <v>0</v>
      </c>
      <c r="R5" s="280">
        <v>0</v>
      </c>
      <c r="S5" s="280">
        <v>0</v>
      </c>
      <c r="T5" s="280">
        <v>0</v>
      </c>
      <c r="U5" s="280">
        <v>0</v>
      </c>
      <c r="V5" s="280">
        <v>0</v>
      </c>
      <c r="W5" s="280">
        <v>0</v>
      </c>
      <c r="X5" s="278" t="s">
        <v>384</v>
      </c>
      <c r="Y5" s="80">
        <v>0</v>
      </c>
      <c r="Z5" s="80">
        <v>0</v>
      </c>
      <c r="AA5" s="80">
        <v>0</v>
      </c>
      <c r="AB5" s="80">
        <v>1</v>
      </c>
      <c r="AC5" s="80">
        <v>0</v>
      </c>
      <c r="AD5" s="80">
        <v>0</v>
      </c>
      <c r="AE5" s="80">
        <v>0</v>
      </c>
      <c r="AF5" s="80">
        <v>0</v>
      </c>
      <c r="AG5" s="80">
        <v>0</v>
      </c>
      <c r="AH5" s="80">
        <v>0</v>
      </c>
      <c r="AI5" s="80">
        <v>0</v>
      </c>
      <c r="AJ5" s="80">
        <v>0</v>
      </c>
      <c r="AK5" s="80">
        <v>0</v>
      </c>
      <c r="AL5" s="80">
        <f t="shared" si="0"/>
        <v>1</v>
      </c>
      <c r="AM5" s="80">
        <v>20</v>
      </c>
      <c r="AN5" s="80">
        <v>13</v>
      </c>
      <c r="AO5" s="278"/>
      <c r="AP5" s="80">
        <v>1</v>
      </c>
      <c r="AQ5" s="80">
        <v>0</v>
      </c>
      <c r="AR5" s="80">
        <v>0</v>
      </c>
      <c r="AS5" s="80">
        <v>0</v>
      </c>
      <c r="AT5" s="80">
        <v>0</v>
      </c>
      <c r="AU5" s="80">
        <v>0</v>
      </c>
      <c r="AV5" s="80">
        <v>0</v>
      </c>
      <c r="AW5" s="80">
        <v>0</v>
      </c>
      <c r="AX5" s="80">
        <v>0</v>
      </c>
      <c r="AY5" s="80">
        <v>0</v>
      </c>
      <c r="AZ5" s="80">
        <v>0</v>
      </c>
      <c r="BA5" s="80">
        <v>0</v>
      </c>
      <c r="BB5" s="80" t="s">
        <v>385</v>
      </c>
      <c r="BC5" s="80">
        <v>1</v>
      </c>
      <c r="BD5" s="80">
        <v>1</v>
      </c>
      <c r="BE5" s="80">
        <v>1</v>
      </c>
      <c r="BF5" s="80">
        <v>2</v>
      </c>
      <c r="BG5" s="80">
        <v>2</v>
      </c>
      <c r="BH5" s="278" t="s">
        <v>386</v>
      </c>
      <c r="BI5" s="278" t="s">
        <v>348</v>
      </c>
      <c r="BJ5" s="280">
        <v>0</v>
      </c>
      <c r="BK5" s="280">
        <v>0</v>
      </c>
      <c r="BL5" s="280">
        <v>0</v>
      </c>
      <c r="BM5" s="280">
        <v>1</v>
      </c>
      <c r="BN5" s="280">
        <v>0</v>
      </c>
      <c r="BO5" s="280">
        <v>0</v>
      </c>
      <c r="BP5" s="280">
        <v>0</v>
      </c>
      <c r="BQ5" s="280">
        <v>0</v>
      </c>
      <c r="BR5" s="280">
        <v>0</v>
      </c>
      <c r="BS5" s="280">
        <v>0</v>
      </c>
      <c r="BT5" s="280">
        <v>0</v>
      </c>
      <c r="BU5" s="280">
        <v>0</v>
      </c>
      <c r="BV5" s="280">
        <v>0</v>
      </c>
      <c r="BW5" s="280">
        <v>0</v>
      </c>
      <c r="BX5" s="280">
        <v>0</v>
      </c>
      <c r="BY5" s="280">
        <v>0</v>
      </c>
      <c r="BZ5" s="80">
        <v>1</v>
      </c>
      <c r="CA5" s="80">
        <v>2</v>
      </c>
      <c r="CB5" s="80">
        <v>1</v>
      </c>
      <c r="CC5" s="80">
        <v>0</v>
      </c>
      <c r="CD5" s="80">
        <v>1</v>
      </c>
      <c r="CE5" s="80">
        <v>2.5</v>
      </c>
    </row>
    <row r="6" spans="1:84">
      <c r="A6" s="80" t="s">
        <v>387</v>
      </c>
      <c r="B6" s="275">
        <v>44466</v>
      </c>
      <c r="C6" s="275">
        <v>44490</v>
      </c>
      <c r="D6" s="80">
        <v>24</v>
      </c>
      <c r="E6" s="80">
        <v>0</v>
      </c>
      <c r="F6" s="80">
        <v>43</v>
      </c>
      <c r="G6" s="80">
        <v>1</v>
      </c>
      <c r="H6" s="80">
        <v>1</v>
      </c>
      <c r="I6" s="80">
        <v>2</v>
      </c>
      <c r="J6" s="278" t="s">
        <v>388</v>
      </c>
      <c r="K6" s="280">
        <v>0</v>
      </c>
      <c r="L6" s="280">
        <v>0</v>
      </c>
      <c r="M6" s="280">
        <v>1</v>
      </c>
      <c r="N6" s="280">
        <v>0</v>
      </c>
      <c r="O6" s="280">
        <v>0</v>
      </c>
      <c r="P6" s="280">
        <v>0</v>
      </c>
      <c r="Q6" s="280">
        <v>0</v>
      </c>
      <c r="R6" s="280">
        <v>0</v>
      </c>
      <c r="S6" s="280">
        <v>0</v>
      </c>
      <c r="T6" s="280">
        <v>0</v>
      </c>
      <c r="U6" s="280">
        <v>0</v>
      </c>
      <c r="V6" s="280">
        <v>1</v>
      </c>
      <c r="W6" s="280">
        <v>0</v>
      </c>
      <c r="X6" s="278" t="s">
        <v>389</v>
      </c>
      <c r="Y6" s="80">
        <v>0</v>
      </c>
      <c r="Z6" s="80">
        <v>0</v>
      </c>
      <c r="AA6" s="80">
        <v>0</v>
      </c>
      <c r="AB6" s="80">
        <v>0</v>
      </c>
      <c r="AC6" s="80">
        <v>0</v>
      </c>
      <c r="AD6" s="80">
        <v>0</v>
      </c>
      <c r="AE6" s="80">
        <v>0</v>
      </c>
      <c r="AF6" s="80">
        <v>0</v>
      </c>
      <c r="AG6" s="80">
        <v>0</v>
      </c>
      <c r="AH6" s="80">
        <v>0</v>
      </c>
      <c r="AI6" s="80">
        <v>0</v>
      </c>
      <c r="AJ6" s="80">
        <v>0</v>
      </c>
      <c r="AK6" s="80">
        <v>1</v>
      </c>
      <c r="AL6" s="80">
        <f t="shared" si="0"/>
        <v>1</v>
      </c>
      <c r="AM6" s="80">
        <v>21</v>
      </c>
      <c r="AN6" s="80">
        <v>21</v>
      </c>
      <c r="AO6" s="278"/>
      <c r="AP6" s="80">
        <v>1</v>
      </c>
      <c r="AQ6" s="80">
        <v>0</v>
      </c>
      <c r="AR6" s="80">
        <v>0</v>
      </c>
      <c r="AS6" s="80">
        <v>0</v>
      </c>
      <c r="AT6" s="80">
        <v>0</v>
      </c>
      <c r="AU6" s="80">
        <v>0</v>
      </c>
      <c r="AV6" s="80">
        <v>0</v>
      </c>
      <c r="AW6" s="80">
        <v>0</v>
      </c>
      <c r="AX6" s="80">
        <v>0</v>
      </c>
      <c r="AY6" s="80">
        <v>0</v>
      </c>
      <c r="AZ6" s="80">
        <v>0</v>
      </c>
      <c r="BA6" s="80">
        <v>0</v>
      </c>
      <c r="BB6" s="80" t="s">
        <v>390</v>
      </c>
      <c r="BC6" s="80">
        <v>1</v>
      </c>
      <c r="BD6" s="80">
        <v>1</v>
      </c>
      <c r="BE6" s="80">
        <v>1</v>
      </c>
      <c r="BF6" s="80">
        <v>1</v>
      </c>
      <c r="BG6" s="80">
        <v>2</v>
      </c>
      <c r="BH6" s="278" t="s">
        <v>391</v>
      </c>
      <c r="BI6" s="278" t="s">
        <v>392</v>
      </c>
      <c r="BJ6" s="280">
        <v>0</v>
      </c>
      <c r="BK6" s="280">
        <v>0</v>
      </c>
      <c r="BL6" s="280">
        <v>0</v>
      </c>
      <c r="BM6" s="280">
        <v>0</v>
      </c>
      <c r="BN6" s="280">
        <v>0</v>
      </c>
      <c r="BO6" s="280">
        <v>1</v>
      </c>
      <c r="BP6" s="280">
        <v>0</v>
      </c>
      <c r="BQ6" s="280">
        <v>0</v>
      </c>
      <c r="BR6" s="280">
        <v>0</v>
      </c>
      <c r="BS6" s="280">
        <v>0</v>
      </c>
      <c r="BT6" s="280">
        <v>0</v>
      </c>
      <c r="BU6" s="280">
        <v>0</v>
      </c>
      <c r="BV6" s="280">
        <v>0</v>
      </c>
      <c r="BW6" s="280">
        <v>0</v>
      </c>
      <c r="BX6" s="280">
        <v>0</v>
      </c>
      <c r="BY6" s="280">
        <v>0</v>
      </c>
      <c r="BZ6" s="80">
        <v>1</v>
      </c>
      <c r="CA6" s="80">
        <v>2</v>
      </c>
      <c r="CB6" s="80">
        <v>0</v>
      </c>
      <c r="CC6" s="80">
        <v>1</v>
      </c>
      <c r="CD6" s="80">
        <v>1</v>
      </c>
      <c r="CE6" s="80">
        <v>3.45</v>
      </c>
    </row>
    <row r="7" spans="1:84">
      <c r="A7" s="80" t="s">
        <v>393</v>
      </c>
      <c r="B7" s="275">
        <v>44494</v>
      </c>
      <c r="C7" s="275">
        <v>44516</v>
      </c>
      <c r="D7" s="80">
        <v>22</v>
      </c>
      <c r="E7" s="80">
        <v>0</v>
      </c>
      <c r="F7" s="80">
        <v>70</v>
      </c>
      <c r="G7" s="80">
        <v>1</v>
      </c>
      <c r="H7" s="80">
        <v>1</v>
      </c>
      <c r="I7" s="80">
        <v>3</v>
      </c>
      <c r="J7" s="278" t="s">
        <v>394</v>
      </c>
      <c r="K7" s="280">
        <v>0</v>
      </c>
      <c r="L7" s="280">
        <v>0</v>
      </c>
      <c r="M7" s="280">
        <v>1</v>
      </c>
      <c r="N7" s="280">
        <v>1</v>
      </c>
      <c r="O7" s="280">
        <v>1</v>
      </c>
      <c r="P7" s="280">
        <v>0</v>
      </c>
      <c r="Q7" s="280">
        <v>0</v>
      </c>
      <c r="R7" s="280">
        <v>0</v>
      </c>
      <c r="S7" s="280">
        <v>0</v>
      </c>
      <c r="T7" s="280">
        <v>0</v>
      </c>
      <c r="U7" s="280">
        <v>0</v>
      </c>
      <c r="V7" s="280">
        <v>0</v>
      </c>
      <c r="W7" s="280">
        <v>0</v>
      </c>
      <c r="X7" s="278" t="s">
        <v>322</v>
      </c>
      <c r="Y7" s="80">
        <v>1</v>
      </c>
      <c r="Z7" s="80">
        <v>0</v>
      </c>
      <c r="AA7" s="80">
        <v>0</v>
      </c>
      <c r="AB7" s="80">
        <v>0</v>
      </c>
      <c r="AC7" s="80">
        <v>0</v>
      </c>
      <c r="AD7" s="80">
        <v>0</v>
      </c>
      <c r="AE7" s="80">
        <v>0</v>
      </c>
      <c r="AF7" s="80">
        <v>0</v>
      </c>
      <c r="AG7" s="80">
        <v>0</v>
      </c>
      <c r="AH7" s="80">
        <v>0</v>
      </c>
      <c r="AI7" s="80">
        <v>0</v>
      </c>
      <c r="AJ7" s="80">
        <v>0</v>
      </c>
      <c r="AK7" s="80">
        <v>0</v>
      </c>
      <c r="AL7" s="80">
        <f t="shared" si="0"/>
        <v>1</v>
      </c>
      <c r="AM7" s="80">
        <v>23</v>
      </c>
      <c r="AN7" s="80">
        <v>29</v>
      </c>
      <c r="AO7" s="278"/>
      <c r="AP7" s="80">
        <v>1</v>
      </c>
      <c r="AQ7" s="80">
        <v>0</v>
      </c>
      <c r="AR7" s="80">
        <v>0</v>
      </c>
      <c r="AS7" s="80">
        <v>0</v>
      </c>
      <c r="AT7" s="80">
        <v>0</v>
      </c>
      <c r="AU7" s="80">
        <v>0</v>
      </c>
      <c r="AV7" s="80">
        <v>0</v>
      </c>
      <c r="AW7" s="80">
        <v>0</v>
      </c>
      <c r="AX7" s="80">
        <v>0</v>
      </c>
      <c r="AY7" s="80">
        <v>0</v>
      </c>
      <c r="AZ7" s="80">
        <v>0</v>
      </c>
      <c r="BA7" s="80">
        <v>0</v>
      </c>
      <c r="BB7" s="80" t="s">
        <v>395</v>
      </c>
      <c r="BC7" s="80">
        <v>1</v>
      </c>
      <c r="BD7" s="80">
        <v>1</v>
      </c>
      <c r="BE7" s="80">
        <v>1</v>
      </c>
      <c r="BF7" s="80">
        <v>1</v>
      </c>
      <c r="BG7" s="80">
        <v>1</v>
      </c>
      <c r="BH7" s="278" t="s">
        <v>396</v>
      </c>
      <c r="BI7" s="278" t="s">
        <v>348</v>
      </c>
      <c r="BJ7" s="280">
        <v>0</v>
      </c>
      <c r="BK7" s="280">
        <v>0</v>
      </c>
      <c r="BL7" s="280">
        <v>0</v>
      </c>
      <c r="BM7" s="280">
        <v>1</v>
      </c>
      <c r="BN7" s="280">
        <v>0</v>
      </c>
      <c r="BO7" s="280">
        <v>0</v>
      </c>
      <c r="BP7" s="280">
        <v>0</v>
      </c>
      <c r="BQ7" s="280">
        <v>0</v>
      </c>
      <c r="BR7" s="280">
        <v>0</v>
      </c>
      <c r="BS7" s="280">
        <v>0</v>
      </c>
      <c r="BT7" s="280">
        <v>0</v>
      </c>
      <c r="BU7" s="280">
        <v>0</v>
      </c>
      <c r="BV7" s="280">
        <v>0</v>
      </c>
      <c r="BW7" s="280">
        <v>0</v>
      </c>
      <c r="BX7" s="280">
        <v>0</v>
      </c>
      <c r="BY7" s="280">
        <v>0</v>
      </c>
      <c r="BZ7" s="80">
        <v>1</v>
      </c>
      <c r="CA7" s="80">
        <v>1</v>
      </c>
      <c r="CB7" s="80">
        <v>1</v>
      </c>
      <c r="CC7" s="80">
        <v>0</v>
      </c>
      <c r="CD7" s="80">
        <v>1</v>
      </c>
      <c r="CE7" s="80">
        <v>2.1</v>
      </c>
    </row>
    <row r="8" spans="1:84">
      <c r="A8" s="80" t="s">
        <v>397</v>
      </c>
      <c r="B8" s="275">
        <v>44517</v>
      </c>
      <c r="C8" s="275">
        <v>44524</v>
      </c>
      <c r="D8" s="80">
        <v>7</v>
      </c>
      <c r="E8" s="80">
        <v>0</v>
      </c>
      <c r="F8" s="80">
        <v>41</v>
      </c>
      <c r="G8" s="80">
        <v>2</v>
      </c>
      <c r="H8" s="80">
        <v>1</v>
      </c>
      <c r="I8" s="80">
        <v>1</v>
      </c>
      <c r="J8" s="278" t="s">
        <v>398</v>
      </c>
      <c r="K8" s="280">
        <v>0</v>
      </c>
      <c r="L8" s="280">
        <v>1</v>
      </c>
      <c r="M8" s="280">
        <v>0</v>
      </c>
      <c r="N8" s="280">
        <v>0</v>
      </c>
      <c r="O8" s="280">
        <v>0</v>
      </c>
      <c r="P8" s="280">
        <v>0</v>
      </c>
      <c r="Q8" s="280">
        <v>0</v>
      </c>
      <c r="R8" s="280">
        <v>0</v>
      </c>
      <c r="S8" s="280">
        <v>0</v>
      </c>
      <c r="T8" s="280">
        <v>0</v>
      </c>
      <c r="U8" s="280">
        <v>0</v>
      </c>
      <c r="V8" s="280">
        <v>0</v>
      </c>
      <c r="W8" s="280">
        <v>0</v>
      </c>
      <c r="X8" s="278" t="s">
        <v>399</v>
      </c>
      <c r="Y8" s="80">
        <v>0</v>
      </c>
      <c r="Z8" s="80">
        <v>0</v>
      </c>
      <c r="AA8" s="80">
        <v>0</v>
      </c>
      <c r="AB8" s="80">
        <v>0</v>
      </c>
      <c r="AC8" s="80">
        <v>1</v>
      </c>
      <c r="AD8" s="80">
        <v>0</v>
      </c>
      <c r="AE8" s="80">
        <v>0</v>
      </c>
      <c r="AF8" s="80">
        <v>0</v>
      </c>
      <c r="AG8" s="80">
        <v>0</v>
      </c>
      <c r="AH8" s="80">
        <v>0</v>
      </c>
      <c r="AI8" s="80">
        <v>0</v>
      </c>
      <c r="AJ8" s="80">
        <v>0</v>
      </c>
      <c r="AK8" s="80">
        <v>0</v>
      </c>
      <c r="AL8" s="80">
        <f t="shared" si="0"/>
        <v>1</v>
      </c>
      <c r="AM8" s="80">
        <v>17</v>
      </c>
      <c r="AN8" s="80">
        <v>15</v>
      </c>
      <c r="AO8" s="278" t="s">
        <v>328</v>
      </c>
      <c r="AP8" s="80">
        <v>0</v>
      </c>
      <c r="AQ8" s="80">
        <v>1</v>
      </c>
      <c r="AR8" s="80">
        <v>0</v>
      </c>
      <c r="AS8" s="80">
        <v>0</v>
      </c>
      <c r="AT8" s="80">
        <v>0</v>
      </c>
      <c r="AU8" s="80">
        <v>0</v>
      </c>
      <c r="AV8" s="80">
        <v>0</v>
      </c>
      <c r="AW8" s="80">
        <v>0</v>
      </c>
      <c r="AX8" s="80">
        <v>0</v>
      </c>
      <c r="AY8" s="80">
        <v>0</v>
      </c>
      <c r="AZ8" s="80">
        <v>0</v>
      </c>
      <c r="BA8" s="80">
        <v>0</v>
      </c>
      <c r="BB8" s="80" t="s">
        <v>400</v>
      </c>
      <c r="BC8" s="80">
        <v>1</v>
      </c>
      <c r="BD8" s="80">
        <v>2</v>
      </c>
      <c r="BE8" s="80">
        <v>1</v>
      </c>
      <c r="BF8" s="80">
        <v>1</v>
      </c>
      <c r="BG8" s="80">
        <v>1</v>
      </c>
      <c r="BH8" s="278" t="s">
        <v>401</v>
      </c>
      <c r="BI8" s="278" t="s">
        <v>370</v>
      </c>
      <c r="BJ8" s="280">
        <v>0</v>
      </c>
      <c r="BK8" s="280">
        <v>0</v>
      </c>
      <c r="BL8" s="280">
        <v>0</v>
      </c>
      <c r="BM8" s="280">
        <v>0</v>
      </c>
      <c r="BN8" s="280">
        <v>0</v>
      </c>
      <c r="BO8" s="280">
        <v>0</v>
      </c>
      <c r="BP8" s="280">
        <v>0</v>
      </c>
      <c r="BQ8" s="280">
        <v>0</v>
      </c>
      <c r="BR8" s="280">
        <v>1</v>
      </c>
      <c r="BS8" s="280">
        <v>0</v>
      </c>
      <c r="BT8" s="280">
        <v>0</v>
      </c>
      <c r="BU8" s="280">
        <v>0</v>
      </c>
      <c r="BV8" s="280">
        <v>0</v>
      </c>
      <c r="BW8" s="280">
        <v>0</v>
      </c>
      <c r="BX8" s="280">
        <v>0</v>
      </c>
      <c r="BY8" s="280">
        <v>0</v>
      </c>
      <c r="BZ8" s="80">
        <v>1</v>
      </c>
      <c r="CA8" s="80">
        <v>2</v>
      </c>
      <c r="CB8" s="80">
        <v>0</v>
      </c>
      <c r="CC8" s="80">
        <v>1</v>
      </c>
      <c r="CD8" s="80">
        <v>1</v>
      </c>
      <c r="CE8" s="80">
        <v>2.5</v>
      </c>
    </row>
    <row r="9" spans="1:84">
      <c r="A9" s="80" t="s">
        <v>402</v>
      </c>
      <c r="B9" s="275">
        <v>44609</v>
      </c>
      <c r="C9" s="275">
        <v>44613</v>
      </c>
      <c r="D9" s="80">
        <v>4</v>
      </c>
      <c r="E9" s="80">
        <v>0</v>
      </c>
      <c r="F9" s="80">
        <v>67</v>
      </c>
      <c r="G9" s="80">
        <v>2</v>
      </c>
      <c r="H9" s="80">
        <v>1</v>
      </c>
      <c r="I9" s="80">
        <v>1</v>
      </c>
      <c r="J9" s="278" t="s">
        <v>312</v>
      </c>
      <c r="K9" s="280">
        <v>0</v>
      </c>
      <c r="L9" s="280">
        <v>0</v>
      </c>
      <c r="M9" s="280">
        <v>1</v>
      </c>
      <c r="N9" s="280">
        <v>0</v>
      </c>
      <c r="O9" s="280">
        <v>0</v>
      </c>
      <c r="P9" s="280">
        <v>0</v>
      </c>
      <c r="Q9" s="280">
        <v>0</v>
      </c>
      <c r="R9" s="280">
        <v>0</v>
      </c>
      <c r="S9" s="280">
        <v>0</v>
      </c>
      <c r="T9" s="280">
        <v>0</v>
      </c>
      <c r="U9" s="280">
        <v>0</v>
      </c>
      <c r="V9" s="280">
        <v>0</v>
      </c>
      <c r="W9" s="280">
        <v>0</v>
      </c>
      <c r="X9" s="278" t="s">
        <v>239</v>
      </c>
      <c r="Y9" s="80">
        <v>0</v>
      </c>
      <c r="Z9" s="80">
        <v>0</v>
      </c>
      <c r="AA9" s="80">
        <v>0</v>
      </c>
      <c r="AB9" s="80">
        <v>0</v>
      </c>
      <c r="AC9" s="80">
        <v>0</v>
      </c>
      <c r="AD9" s="80">
        <v>0</v>
      </c>
      <c r="AE9" s="80">
        <v>0</v>
      </c>
      <c r="AF9" s="80">
        <v>0</v>
      </c>
      <c r="AG9" s="80">
        <v>0</v>
      </c>
      <c r="AH9" s="80">
        <v>1</v>
      </c>
      <c r="AI9" s="80">
        <v>0</v>
      </c>
      <c r="AJ9" s="80">
        <v>0</v>
      </c>
      <c r="AK9" s="80">
        <v>0</v>
      </c>
      <c r="AL9" s="80">
        <f t="shared" si="0"/>
        <v>1</v>
      </c>
      <c r="AM9" s="80">
        <v>19</v>
      </c>
      <c r="AN9" s="80">
        <v>8</v>
      </c>
      <c r="AO9" s="278"/>
      <c r="AP9" s="80">
        <v>1</v>
      </c>
      <c r="AQ9" s="80">
        <v>0</v>
      </c>
      <c r="AR9" s="80">
        <v>0</v>
      </c>
      <c r="AS9" s="80">
        <v>0</v>
      </c>
      <c r="AT9" s="80">
        <v>0</v>
      </c>
      <c r="AU9" s="80">
        <v>0</v>
      </c>
      <c r="AV9" s="80">
        <v>0</v>
      </c>
      <c r="AW9" s="80">
        <v>0</v>
      </c>
      <c r="AX9" s="80">
        <v>0</v>
      </c>
      <c r="AY9" s="80">
        <v>0</v>
      </c>
      <c r="AZ9" s="80">
        <v>0</v>
      </c>
      <c r="BA9" s="80">
        <v>0</v>
      </c>
      <c r="BB9" s="80" t="s">
        <v>403</v>
      </c>
      <c r="BC9" s="80">
        <v>1</v>
      </c>
      <c r="BD9" s="80">
        <v>1</v>
      </c>
      <c r="BE9" s="80">
        <v>1</v>
      </c>
      <c r="BF9" s="80">
        <v>1</v>
      </c>
      <c r="BG9" s="80">
        <v>2</v>
      </c>
      <c r="BH9" s="278" t="s">
        <v>404</v>
      </c>
      <c r="BI9" s="278" t="s">
        <v>405</v>
      </c>
      <c r="BJ9" s="280">
        <v>0</v>
      </c>
      <c r="BK9" s="280">
        <v>0</v>
      </c>
      <c r="BL9" s="280">
        <v>1</v>
      </c>
      <c r="BM9" s="280">
        <v>0</v>
      </c>
      <c r="BN9" s="280">
        <v>0</v>
      </c>
      <c r="BO9" s="280">
        <v>0</v>
      </c>
      <c r="BP9" s="280">
        <v>0</v>
      </c>
      <c r="BQ9" s="280">
        <v>0</v>
      </c>
      <c r="BR9" s="280">
        <v>0</v>
      </c>
      <c r="BS9" s="280">
        <v>0</v>
      </c>
      <c r="BT9" s="280">
        <v>0</v>
      </c>
      <c r="BU9" s="280">
        <v>0</v>
      </c>
      <c r="BV9" s="280">
        <v>0</v>
      </c>
      <c r="BW9" s="280">
        <v>0</v>
      </c>
      <c r="BX9" s="280">
        <v>0</v>
      </c>
      <c r="BY9" s="280">
        <v>0</v>
      </c>
      <c r="BZ9" s="80">
        <v>1</v>
      </c>
      <c r="CA9" s="80">
        <v>2</v>
      </c>
      <c r="CB9" s="80">
        <v>0</v>
      </c>
      <c r="CC9" s="80">
        <v>1</v>
      </c>
      <c r="CD9" s="80">
        <v>1</v>
      </c>
      <c r="CE9" s="80">
        <v>2.4</v>
      </c>
    </row>
    <row r="10" spans="1:84">
      <c r="A10" s="80" t="s">
        <v>406</v>
      </c>
      <c r="B10" s="275">
        <v>44616</v>
      </c>
      <c r="C10" s="275">
        <v>44648</v>
      </c>
      <c r="D10" s="80">
        <v>32</v>
      </c>
      <c r="E10" s="80">
        <v>0</v>
      </c>
      <c r="F10" s="80">
        <v>47</v>
      </c>
      <c r="G10" s="80">
        <v>2</v>
      </c>
      <c r="H10" s="80">
        <v>1</v>
      </c>
      <c r="I10" s="80">
        <v>1</v>
      </c>
      <c r="J10" s="278" t="s">
        <v>407</v>
      </c>
      <c r="K10" s="280">
        <v>0</v>
      </c>
      <c r="L10" s="280">
        <v>0</v>
      </c>
      <c r="M10" s="280">
        <v>0</v>
      </c>
      <c r="N10" s="280">
        <v>1</v>
      </c>
      <c r="O10" s="280">
        <v>0</v>
      </c>
      <c r="P10" s="280">
        <v>0</v>
      </c>
      <c r="Q10" s="280">
        <v>0</v>
      </c>
      <c r="R10" s="280">
        <v>0</v>
      </c>
      <c r="S10" s="280">
        <v>0</v>
      </c>
      <c r="T10" s="280">
        <v>0</v>
      </c>
      <c r="U10" s="280">
        <v>0</v>
      </c>
      <c r="V10" s="280">
        <v>0</v>
      </c>
      <c r="W10" s="280">
        <v>0</v>
      </c>
      <c r="X10" s="278" t="s">
        <v>408</v>
      </c>
      <c r="Y10" s="80">
        <v>0</v>
      </c>
      <c r="Z10" s="80">
        <v>1</v>
      </c>
      <c r="AA10" s="80">
        <v>0</v>
      </c>
      <c r="AB10" s="80">
        <v>0</v>
      </c>
      <c r="AC10" s="80">
        <v>0</v>
      </c>
      <c r="AD10" s="80">
        <v>0</v>
      </c>
      <c r="AE10" s="80">
        <v>0</v>
      </c>
      <c r="AF10" s="80">
        <v>0</v>
      </c>
      <c r="AG10" s="80">
        <v>0</v>
      </c>
      <c r="AH10" s="80">
        <v>0</v>
      </c>
      <c r="AI10" s="80">
        <v>0</v>
      </c>
      <c r="AJ10" s="80">
        <v>0</v>
      </c>
      <c r="AK10" s="80">
        <v>0</v>
      </c>
      <c r="AL10" s="80">
        <f t="shared" si="0"/>
        <v>1</v>
      </c>
      <c r="AM10" s="80">
        <v>26</v>
      </c>
      <c r="AN10" s="80">
        <v>16</v>
      </c>
      <c r="AO10" s="278" t="s">
        <v>328</v>
      </c>
      <c r="AP10" s="80">
        <v>0</v>
      </c>
      <c r="AQ10" s="80">
        <v>1</v>
      </c>
      <c r="AR10" s="80">
        <v>0</v>
      </c>
      <c r="AS10" s="80">
        <v>0</v>
      </c>
      <c r="AT10" s="80">
        <v>0</v>
      </c>
      <c r="AU10" s="80">
        <v>0</v>
      </c>
      <c r="AV10" s="80">
        <v>0</v>
      </c>
      <c r="AW10" s="80">
        <v>0</v>
      </c>
      <c r="AX10" s="80">
        <v>0</v>
      </c>
      <c r="AY10" s="80">
        <v>0</v>
      </c>
      <c r="AZ10" s="80">
        <v>0</v>
      </c>
      <c r="BA10" s="80">
        <v>0</v>
      </c>
      <c r="BB10" s="80" t="s">
        <v>409</v>
      </c>
      <c r="BC10" s="80">
        <v>1</v>
      </c>
      <c r="BD10" s="80">
        <v>1</v>
      </c>
      <c r="BE10" s="80">
        <v>1</v>
      </c>
      <c r="BF10" s="80">
        <v>2</v>
      </c>
      <c r="BG10" s="80">
        <v>1</v>
      </c>
      <c r="BH10" s="278" t="s">
        <v>410</v>
      </c>
      <c r="BI10" s="278" t="s">
        <v>411</v>
      </c>
      <c r="BJ10" s="280">
        <v>0</v>
      </c>
      <c r="BK10" s="280">
        <v>0</v>
      </c>
      <c r="BL10" s="280">
        <v>0</v>
      </c>
      <c r="BM10" s="280">
        <v>0</v>
      </c>
      <c r="BN10" s="280">
        <v>0</v>
      </c>
      <c r="BO10" s="280">
        <v>0</v>
      </c>
      <c r="BP10" s="280">
        <v>0</v>
      </c>
      <c r="BQ10" s="280">
        <v>0</v>
      </c>
      <c r="BR10" s="280">
        <v>1</v>
      </c>
      <c r="BS10" s="280">
        <v>0</v>
      </c>
      <c r="BT10" s="280">
        <v>0</v>
      </c>
      <c r="BU10" s="280">
        <v>0</v>
      </c>
      <c r="BV10" s="280">
        <v>0</v>
      </c>
      <c r="BW10" s="280">
        <v>0</v>
      </c>
      <c r="BX10" s="280">
        <v>0</v>
      </c>
      <c r="BY10" s="280">
        <v>0</v>
      </c>
      <c r="BZ10" s="80">
        <v>1</v>
      </c>
      <c r="CA10" s="80">
        <v>3</v>
      </c>
      <c r="CB10" s="80">
        <v>0</v>
      </c>
      <c r="CC10" s="80">
        <v>1</v>
      </c>
      <c r="CD10" s="80">
        <v>1</v>
      </c>
      <c r="CE10" s="80">
        <v>4.05</v>
      </c>
    </row>
    <row r="11" spans="1:84">
      <c r="A11" s="80" t="s">
        <v>412</v>
      </c>
      <c r="B11" s="275">
        <v>44624</v>
      </c>
      <c r="C11" s="275">
        <v>44625</v>
      </c>
      <c r="D11" s="80">
        <v>1</v>
      </c>
      <c r="E11" s="80">
        <v>0</v>
      </c>
      <c r="F11" s="80">
        <v>50</v>
      </c>
      <c r="G11" s="80">
        <v>2</v>
      </c>
      <c r="H11" s="80">
        <v>2</v>
      </c>
      <c r="I11" s="80">
        <v>1</v>
      </c>
      <c r="J11" s="278" t="s">
        <v>312</v>
      </c>
      <c r="K11" s="280">
        <v>0</v>
      </c>
      <c r="L11" s="280">
        <v>0</v>
      </c>
      <c r="M11" s="280">
        <v>1</v>
      </c>
      <c r="N11" s="280">
        <v>0</v>
      </c>
      <c r="O11" s="280">
        <v>0</v>
      </c>
      <c r="P11" s="280">
        <v>0</v>
      </c>
      <c r="Q11" s="280">
        <v>0</v>
      </c>
      <c r="R11" s="280">
        <v>0</v>
      </c>
      <c r="S11" s="280">
        <v>0</v>
      </c>
      <c r="T11" s="280">
        <v>0</v>
      </c>
      <c r="U11" s="280">
        <v>0</v>
      </c>
      <c r="V11" s="280">
        <v>0</v>
      </c>
      <c r="W11" s="280">
        <v>0</v>
      </c>
      <c r="X11" s="278" t="s">
        <v>324</v>
      </c>
      <c r="Y11" s="80">
        <v>0</v>
      </c>
      <c r="Z11" s="80">
        <v>0</v>
      </c>
      <c r="AA11" s="80">
        <v>0</v>
      </c>
      <c r="AB11" s="80">
        <v>0</v>
      </c>
      <c r="AC11" s="80">
        <v>0</v>
      </c>
      <c r="AD11" s="80">
        <v>1</v>
      </c>
      <c r="AE11" s="80">
        <v>0</v>
      </c>
      <c r="AF11" s="80">
        <v>0</v>
      </c>
      <c r="AG11" s="80">
        <v>0</v>
      </c>
      <c r="AH11" s="80">
        <v>0</v>
      </c>
      <c r="AI11" s="80">
        <v>0</v>
      </c>
      <c r="AJ11" s="80">
        <v>0</v>
      </c>
      <c r="AK11" s="80">
        <v>0</v>
      </c>
      <c r="AL11" s="80">
        <f t="shared" si="0"/>
        <v>1</v>
      </c>
      <c r="AM11" s="80">
        <v>19</v>
      </c>
      <c r="AN11" s="80">
        <v>9</v>
      </c>
      <c r="AO11" s="278"/>
      <c r="AP11" s="80">
        <v>1</v>
      </c>
      <c r="AQ11" s="80">
        <v>0</v>
      </c>
      <c r="AR11" s="80">
        <v>0</v>
      </c>
      <c r="AS11" s="80">
        <v>0</v>
      </c>
      <c r="AT11" s="80">
        <v>0</v>
      </c>
      <c r="AU11" s="80">
        <v>0</v>
      </c>
      <c r="AV11" s="80">
        <v>0</v>
      </c>
      <c r="AW11" s="80">
        <v>0</v>
      </c>
      <c r="AX11" s="80">
        <v>0</v>
      </c>
      <c r="AY11" s="80">
        <v>0</v>
      </c>
      <c r="AZ11" s="80">
        <v>0</v>
      </c>
      <c r="BA11" s="80">
        <v>0</v>
      </c>
      <c r="BB11" s="80" t="s">
        <v>413</v>
      </c>
      <c r="BC11" s="80">
        <v>4</v>
      </c>
      <c r="BD11" s="80">
        <v>0</v>
      </c>
      <c r="BE11" s="80">
        <v>1</v>
      </c>
      <c r="BF11" s="80">
        <v>1</v>
      </c>
      <c r="BG11" s="80">
        <v>2</v>
      </c>
      <c r="BH11" s="278"/>
      <c r="BI11" s="278" t="s">
        <v>370</v>
      </c>
      <c r="BJ11" s="280">
        <v>0</v>
      </c>
      <c r="BK11" s="280">
        <v>0</v>
      </c>
      <c r="BL11" s="280">
        <v>0</v>
      </c>
      <c r="BM11" s="280">
        <v>0</v>
      </c>
      <c r="BN11" s="280">
        <v>0</v>
      </c>
      <c r="BO11" s="280">
        <v>0</v>
      </c>
      <c r="BP11" s="280">
        <v>0</v>
      </c>
      <c r="BQ11" s="280">
        <v>0</v>
      </c>
      <c r="BR11" s="280">
        <v>1</v>
      </c>
      <c r="BS11" s="280">
        <v>0</v>
      </c>
      <c r="BT11" s="280">
        <v>0</v>
      </c>
      <c r="BU11" s="280">
        <v>0</v>
      </c>
      <c r="BV11" s="280">
        <v>0</v>
      </c>
      <c r="BW11" s="280">
        <v>0</v>
      </c>
      <c r="BX11" s="280">
        <v>0</v>
      </c>
      <c r="BY11" s="280">
        <v>0</v>
      </c>
      <c r="BZ11" s="80">
        <v>1</v>
      </c>
      <c r="CA11" s="80">
        <v>1</v>
      </c>
      <c r="CB11" s="80">
        <v>0</v>
      </c>
      <c r="CC11" s="80">
        <v>0</v>
      </c>
      <c r="CD11" s="80">
        <v>1</v>
      </c>
      <c r="CE11" s="80">
        <v>2.25</v>
      </c>
    </row>
    <row r="12" spans="1:84">
      <c r="A12" s="80" t="s">
        <v>414</v>
      </c>
      <c r="B12" s="275">
        <v>44668</v>
      </c>
      <c r="C12" s="275">
        <v>44678</v>
      </c>
      <c r="D12" s="80">
        <v>10</v>
      </c>
      <c r="E12" s="80">
        <v>0</v>
      </c>
      <c r="F12" s="80">
        <v>72</v>
      </c>
      <c r="G12" s="80">
        <v>1</v>
      </c>
      <c r="H12" s="80">
        <v>1</v>
      </c>
      <c r="I12" s="80">
        <v>2</v>
      </c>
      <c r="J12" s="278" t="s">
        <v>415</v>
      </c>
      <c r="K12" s="280">
        <v>0</v>
      </c>
      <c r="L12" s="280">
        <v>0</v>
      </c>
      <c r="M12" s="280">
        <v>1</v>
      </c>
      <c r="N12" s="280">
        <v>1</v>
      </c>
      <c r="O12" s="280">
        <v>0</v>
      </c>
      <c r="P12" s="280">
        <v>0</v>
      </c>
      <c r="Q12" s="280">
        <v>0</v>
      </c>
      <c r="R12" s="280">
        <v>0</v>
      </c>
      <c r="S12" s="280">
        <v>0</v>
      </c>
      <c r="T12" s="280">
        <v>0</v>
      </c>
      <c r="U12" s="280">
        <v>0</v>
      </c>
      <c r="V12" s="280">
        <v>0</v>
      </c>
      <c r="W12" s="280">
        <v>0</v>
      </c>
      <c r="X12" s="278" t="s">
        <v>239</v>
      </c>
      <c r="Y12" s="80">
        <v>0</v>
      </c>
      <c r="Z12" s="80">
        <v>0</v>
      </c>
      <c r="AA12" s="80">
        <v>0</v>
      </c>
      <c r="AB12" s="80">
        <v>0</v>
      </c>
      <c r="AC12" s="80">
        <v>0</v>
      </c>
      <c r="AD12" s="80">
        <v>0</v>
      </c>
      <c r="AE12" s="80">
        <v>0</v>
      </c>
      <c r="AF12" s="80">
        <v>0</v>
      </c>
      <c r="AG12" s="80">
        <v>0</v>
      </c>
      <c r="AH12" s="80">
        <v>1</v>
      </c>
      <c r="AI12" s="80">
        <v>0</v>
      </c>
      <c r="AJ12" s="80">
        <v>0</v>
      </c>
      <c r="AK12" s="80">
        <v>0</v>
      </c>
      <c r="AL12" s="80">
        <f t="shared" si="0"/>
        <v>1</v>
      </c>
      <c r="AM12" s="80">
        <v>19</v>
      </c>
      <c r="AN12" s="80">
        <v>11</v>
      </c>
      <c r="AO12" s="278"/>
      <c r="AP12" s="80">
        <v>1</v>
      </c>
      <c r="AQ12" s="80">
        <v>0</v>
      </c>
      <c r="AR12" s="80">
        <v>0</v>
      </c>
      <c r="AS12" s="80">
        <v>0</v>
      </c>
      <c r="AT12" s="80">
        <v>0</v>
      </c>
      <c r="AU12" s="80">
        <v>0</v>
      </c>
      <c r="AV12" s="80">
        <v>0</v>
      </c>
      <c r="AW12" s="80">
        <v>0</v>
      </c>
      <c r="AX12" s="80">
        <v>0</v>
      </c>
      <c r="AY12" s="80">
        <v>0</v>
      </c>
      <c r="AZ12" s="80">
        <v>0</v>
      </c>
      <c r="BA12" s="80">
        <v>0</v>
      </c>
      <c r="BB12" s="80" t="s">
        <v>416</v>
      </c>
      <c r="BC12" s="80">
        <v>1</v>
      </c>
      <c r="BD12" s="80">
        <v>1</v>
      </c>
      <c r="BE12" s="80">
        <v>1</v>
      </c>
      <c r="BF12" s="80">
        <v>1</v>
      </c>
      <c r="BG12" s="80">
        <v>2</v>
      </c>
      <c r="BH12" s="278" t="s">
        <v>401</v>
      </c>
      <c r="BI12" s="278" t="s">
        <v>381</v>
      </c>
      <c r="BJ12" s="280">
        <v>1</v>
      </c>
      <c r="BK12" s="280">
        <v>0</v>
      </c>
      <c r="BL12" s="280">
        <v>0</v>
      </c>
      <c r="BM12" s="280">
        <v>0</v>
      </c>
      <c r="BN12" s="280">
        <v>0</v>
      </c>
      <c r="BO12" s="280">
        <v>0</v>
      </c>
      <c r="BP12" s="280">
        <v>0</v>
      </c>
      <c r="BQ12" s="280">
        <v>0</v>
      </c>
      <c r="BR12" s="280">
        <v>0</v>
      </c>
      <c r="BS12" s="280">
        <v>0</v>
      </c>
      <c r="BT12" s="280">
        <v>0</v>
      </c>
      <c r="BU12" s="280">
        <v>0</v>
      </c>
      <c r="BV12" s="280">
        <v>0</v>
      </c>
      <c r="BW12" s="280">
        <v>0</v>
      </c>
      <c r="BX12" s="280">
        <v>0</v>
      </c>
      <c r="BY12" s="280">
        <v>0</v>
      </c>
      <c r="BZ12" s="80">
        <v>1</v>
      </c>
      <c r="CA12" s="80">
        <v>2</v>
      </c>
      <c r="CB12" s="80">
        <v>0</v>
      </c>
      <c r="CC12" s="80">
        <v>0</v>
      </c>
      <c r="CD12" s="80">
        <v>1</v>
      </c>
      <c r="CE12" s="80">
        <v>1.5</v>
      </c>
    </row>
    <row r="13" spans="1:84">
      <c r="A13" s="80" t="s">
        <v>417</v>
      </c>
      <c r="B13" s="275">
        <v>44639</v>
      </c>
      <c r="C13" s="275">
        <v>44652</v>
      </c>
      <c r="D13" s="80">
        <v>13</v>
      </c>
      <c r="E13" s="80">
        <v>1</v>
      </c>
      <c r="F13" s="80">
        <v>57</v>
      </c>
      <c r="G13" s="80">
        <v>2</v>
      </c>
      <c r="H13" s="80">
        <v>2</v>
      </c>
      <c r="I13" s="80">
        <v>3</v>
      </c>
      <c r="J13" s="278" t="s">
        <v>312</v>
      </c>
      <c r="K13" s="280">
        <v>0</v>
      </c>
      <c r="L13" s="280">
        <v>0</v>
      </c>
      <c r="M13" s="280">
        <v>1</v>
      </c>
      <c r="N13" s="280">
        <v>0</v>
      </c>
      <c r="O13" s="280">
        <v>0</v>
      </c>
      <c r="P13" s="280">
        <v>0</v>
      </c>
      <c r="Q13" s="280">
        <v>0</v>
      </c>
      <c r="R13" s="280">
        <v>0</v>
      </c>
      <c r="S13" s="280">
        <v>0</v>
      </c>
      <c r="T13" s="280">
        <v>0</v>
      </c>
      <c r="U13" s="280">
        <v>0</v>
      </c>
      <c r="V13" s="280">
        <v>0</v>
      </c>
      <c r="W13" s="280">
        <v>0</v>
      </c>
      <c r="X13" s="278" t="s">
        <v>418</v>
      </c>
      <c r="Y13" s="80">
        <v>0</v>
      </c>
      <c r="Z13" s="80">
        <v>0</v>
      </c>
      <c r="AA13" s="80">
        <v>0</v>
      </c>
      <c r="AB13" s="80">
        <v>0</v>
      </c>
      <c r="AC13" s="80">
        <v>0</v>
      </c>
      <c r="AD13" s="80">
        <v>0</v>
      </c>
      <c r="AE13" s="80">
        <v>0</v>
      </c>
      <c r="AF13" s="80">
        <v>0</v>
      </c>
      <c r="AG13" s="80">
        <v>0</v>
      </c>
      <c r="AH13" s="80">
        <v>0</v>
      </c>
      <c r="AI13" s="80">
        <v>1</v>
      </c>
      <c r="AJ13" s="80">
        <v>0</v>
      </c>
      <c r="AK13" s="80">
        <v>0</v>
      </c>
      <c r="AL13" s="80">
        <f t="shared" si="0"/>
        <v>1</v>
      </c>
      <c r="AM13" s="80">
        <v>26</v>
      </c>
      <c r="AN13" s="80">
        <v>25</v>
      </c>
      <c r="AO13" s="278" t="s">
        <v>329</v>
      </c>
      <c r="AP13" s="80">
        <v>0</v>
      </c>
      <c r="AQ13" s="80">
        <v>0</v>
      </c>
      <c r="AR13" s="80">
        <v>1</v>
      </c>
      <c r="AS13" s="80">
        <v>0</v>
      </c>
      <c r="AT13" s="80">
        <v>0</v>
      </c>
      <c r="AU13" s="80">
        <v>0</v>
      </c>
      <c r="AV13" s="80">
        <v>0</v>
      </c>
      <c r="AW13" s="80">
        <v>0</v>
      </c>
      <c r="AX13" s="80">
        <v>0</v>
      </c>
      <c r="AY13" s="80">
        <v>0</v>
      </c>
      <c r="AZ13" s="80">
        <v>0</v>
      </c>
      <c r="BA13" s="80">
        <v>0</v>
      </c>
      <c r="BB13" s="80" t="s">
        <v>419</v>
      </c>
      <c r="BC13" s="80">
        <v>1</v>
      </c>
      <c r="BD13" s="80">
        <v>3</v>
      </c>
      <c r="BE13" s="80">
        <v>2</v>
      </c>
      <c r="BF13" s="80">
        <v>2</v>
      </c>
      <c r="BG13" s="80">
        <v>2</v>
      </c>
      <c r="BH13" s="278" t="s">
        <v>401</v>
      </c>
      <c r="BI13" s="278" t="s">
        <v>370</v>
      </c>
      <c r="BJ13" s="280">
        <v>0</v>
      </c>
      <c r="BK13" s="280">
        <v>0</v>
      </c>
      <c r="BL13" s="280">
        <v>0</v>
      </c>
      <c r="BM13" s="280">
        <v>0</v>
      </c>
      <c r="BN13" s="280">
        <v>0</v>
      </c>
      <c r="BO13" s="280">
        <v>0</v>
      </c>
      <c r="BP13" s="280">
        <v>0</v>
      </c>
      <c r="BQ13" s="280">
        <v>0</v>
      </c>
      <c r="BR13" s="280">
        <v>1</v>
      </c>
      <c r="BS13" s="280">
        <v>0</v>
      </c>
      <c r="BT13" s="280">
        <v>0</v>
      </c>
      <c r="BU13" s="280">
        <v>0</v>
      </c>
      <c r="BV13" s="280">
        <v>0</v>
      </c>
      <c r="BW13" s="280">
        <v>0</v>
      </c>
      <c r="BX13" s="280">
        <v>0</v>
      </c>
      <c r="BY13" s="280">
        <v>0</v>
      </c>
      <c r="BZ13" s="80">
        <v>1</v>
      </c>
      <c r="CA13" s="80">
        <v>2</v>
      </c>
      <c r="CB13" s="80">
        <v>0</v>
      </c>
      <c r="CC13" s="80">
        <v>2</v>
      </c>
      <c r="CD13" s="80">
        <v>3</v>
      </c>
      <c r="CE13" s="80">
        <v>3.2</v>
      </c>
    </row>
    <row r="14" spans="1:84">
      <c r="A14" s="80" t="s">
        <v>420</v>
      </c>
      <c r="B14" s="275">
        <v>44649</v>
      </c>
      <c r="C14" s="275">
        <v>44651</v>
      </c>
      <c r="D14" s="80">
        <v>2</v>
      </c>
      <c r="E14" s="80">
        <v>0</v>
      </c>
      <c r="F14" s="80">
        <v>57</v>
      </c>
      <c r="G14" s="80">
        <v>1</v>
      </c>
      <c r="H14" s="80">
        <v>1</v>
      </c>
      <c r="I14" s="80">
        <v>1</v>
      </c>
      <c r="J14" s="278" t="s">
        <v>421</v>
      </c>
      <c r="K14" s="280">
        <v>0</v>
      </c>
      <c r="L14" s="280">
        <v>0</v>
      </c>
      <c r="M14" s="280">
        <v>0</v>
      </c>
      <c r="N14" s="280">
        <v>0</v>
      </c>
      <c r="O14" s="280">
        <v>1</v>
      </c>
      <c r="P14" s="280">
        <v>0</v>
      </c>
      <c r="Q14" s="280">
        <v>0</v>
      </c>
      <c r="R14" s="280">
        <v>0</v>
      </c>
      <c r="S14" s="280">
        <v>0</v>
      </c>
      <c r="T14" s="280">
        <v>0</v>
      </c>
      <c r="U14" s="280">
        <v>0</v>
      </c>
      <c r="V14" s="280">
        <v>0</v>
      </c>
      <c r="W14" s="280">
        <v>0</v>
      </c>
      <c r="X14" s="278" t="s">
        <v>422</v>
      </c>
      <c r="Y14" s="80">
        <v>0</v>
      </c>
      <c r="Z14" s="80">
        <v>0</v>
      </c>
      <c r="AA14" s="80">
        <v>0</v>
      </c>
      <c r="AB14" s="80">
        <v>0</v>
      </c>
      <c r="AC14" s="80">
        <v>0</v>
      </c>
      <c r="AD14" s="80">
        <v>0</v>
      </c>
      <c r="AE14" s="80">
        <v>1</v>
      </c>
      <c r="AF14" s="80">
        <v>0</v>
      </c>
      <c r="AG14" s="80">
        <v>0</v>
      </c>
      <c r="AH14" s="80">
        <v>0</v>
      </c>
      <c r="AI14" s="80">
        <v>0</v>
      </c>
      <c r="AJ14" s="80">
        <v>0</v>
      </c>
      <c r="AK14" s="80">
        <v>0</v>
      </c>
      <c r="AL14" s="80">
        <f t="shared" si="0"/>
        <v>1</v>
      </c>
      <c r="AM14" s="80">
        <v>17</v>
      </c>
      <c r="AN14" s="80">
        <v>11</v>
      </c>
      <c r="AO14" s="278"/>
      <c r="AP14" s="80">
        <v>1</v>
      </c>
      <c r="AQ14" s="80">
        <v>0</v>
      </c>
      <c r="AR14" s="80">
        <v>0</v>
      </c>
      <c r="AS14" s="80">
        <v>0</v>
      </c>
      <c r="AT14" s="80">
        <v>0</v>
      </c>
      <c r="AU14" s="80">
        <v>0</v>
      </c>
      <c r="AV14" s="80">
        <v>0</v>
      </c>
      <c r="AW14" s="80">
        <v>0</v>
      </c>
      <c r="AX14" s="80">
        <v>0</v>
      </c>
      <c r="AY14" s="80">
        <v>0</v>
      </c>
      <c r="AZ14" s="80">
        <v>0</v>
      </c>
      <c r="BA14" s="80">
        <v>0</v>
      </c>
      <c r="BB14" s="80" t="s">
        <v>374</v>
      </c>
      <c r="BC14" s="80">
        <v>4</v>
      </c>
      <c r="BD14" s="80">
        <v>0</v>
      </c>
      <c r="BE14" s="80">
        <v>1</v>
      </c>
      <c r="BF14" s="80">
        <v>2</v>
      </c>
      <c r="BG14" s="80">
        <v>2</v>
      </c>
      <c r="BH14" s="278"/>
      <c r="BI14" s="278" t="s">
        <v>349</v>
      </c>
      <c r="BJ14" s="280">
        <v>0</v>
      </c>
      <c r="BK14" s="280">
        <v>0</v>
      </c>
      <c r="BL14" s="280">
        <v>0</v>
      </c>
      <c r="BM14" s="280">
        <v>0</v>
      </c>
      <c r="BN14" s="280">
        <v>1</v>
      </c>
      <c r="BO14" s="280">
        <v>0</v>
      </c>
      <c r="BP14" s="280">
        <v>0</v>
      </c>
      <c r="BQ14" s="280">
        <v>0</v>
      </c>
      <c r="BR14" s="280">
        <v>0</v>
      </c>
      <c r="BS14" s="280">
        <v>0</v>
      </c>
      <c r="BT14" s="280">
        <v>0</v>
      </c>
      <c r="BU14" s="280">
        <v>0</v>
      </c>
      <c r="BV14" s="280">
        <v>0</v>
      </c>
      <c r="BW14" s="280">
        <v>0</v>
      </c>
      <c r="BX14" s="280">
        <v>0</v>
      </c>
      <c r="BY14" s="280">
        <v>0</v>
      </c>
      <c r="BZ14" s="80">
        <v>1</v>
      </c>
      <c r="CA14" s="80">
        <v>2</v>
      </c>
      <c r="CB14" s="80">
        <v>0</v>
      </c>
      <c r="CC14" s="80">
        <v>2</v>
      </c>
      <c r="CD14" s="80">
        <v>1</v>
      </c>
      <c r="CE14" s="80">
        <v>2.15</v>
      </c>
    </row>
    <row r="15" spans="1:84">
      <c r="A15" s="80" t="s">
        <v>423</v>
      </c>
      <c r="B15" s="275">
        <v>44657</v>
      </c>
      <c r="C15" s="275">
        <v>44658</v>
      </c>
      <c r="D15" s="80">
        <v>1</v>
      </c>
      <c r="E15" s="80">
        <v>0</v>
      </c>
      <c r="F15" s="80">
        <v>22</v>
      </c>
      <c r="G15" s="80">
        <v>1</v>
      </c>
      <c r="H15" s="80">
        <v>1</v>
      </c>
      <c r="I15" s="80">
        <v>1</v>
      </c>
      <c r="J15" s="278" t="s">
        <v>372</v>
      </c>
      <c r="K15" s="280">
        <v>1</v>
      </c>
      <c r="L15" s="280">
        <v>0</v>
      </c>
      <c r="M15" s="280">
        <v>0</v>
      </c>
      <c r="N15" s="280">
        <v>0</v>
      </c>
      <c r="O15" s="280">
        <v>0</v>
      </c>
      <c r="P15" s="280">
        <v>0</v>
      </c>
      <c r="Q15" s="280">
        <v>0</v>
      </c>
      <c r="R15" s="280">
        <v>0</v>
      </c>
      <c r="S15" s="280">
        <v>0</v>
      </c>
      <c r="T15" s="280">
        <v>0</v>
      </c>
      <c r="U15" s="280">
        <v>0</v>
      </c>
      <c r="V15" s="280">
        <v>0</v>
      </c>
      <c r="W15" s="280">
        <v>0</v>
      </c>
      <c r="X15" s="278" t="s">
        <v>399</v>
      </c>
      <c r="Y15" s="80">
        <v>0</v>
      </c>
      <c r="Z15" s="80">
        <v>0</v>
      </c>
      <c r="AA15" s="80">
        <v>0</v>
      </c>
      <c r="AB15" s="80">
        <v>0</v>
      </c>
      <c r="AC15" s="80">
        <v>1</v>
      </c>
      <c r="AD15" s="80">
        <v>0</v>
      </c>
      <c r="AE15" s="80">
        <v>0</v>
      </c>
      <c r="AF15" s="80">
        <v>0</v>
      </c>
      <c r="AG15" s="80">
        <v>0</v>
      </c>
      <c r="AH15" s="80">
        <v>0</v>
      </c>
      <c r="AI15" s="80">
        <v>0</v>
      </c>
      <c r="AJ15" s="80">
        <v>0</v>
      </c>
      <c r="AK15" s="80">
        <v>0</v>
      </c>
      <c r="AL15" s="80">
        <f t="shared" si="0"/>
        <v>1</v>
      </c>
      <c r="AM15" s="80">
        <v>15</v>
      </c>
      <c r="AN15" s="80">
        <v>9</v>
      </c>
      <c r="AO15" s="278"/>
      <c r="AP15" s="80">
        <v>1</v>
      </c>
      <c r="AQ15" s="80">
        <v>0</v>
      </c>
      <c r="AR15" s="80">
        <v>0</v>
      </c>
      <c r="AS15" s="80">
        <v>0</v>
      </c>
      <c r="AT15" s="80">
        <v>0</v>
      </c>
      <c r="AU15" s="80">
        <v>0</v>
      </c>
      <c r="AV15" s="80">
        <v>0</v>
      </c>
      <c r="AW15" s="80">
        <v>0</v>
      </c>
      <c r="AX15" s="80">
        <v>0</v>
      </c>
      <c r="AY15" s="80">
        <v>0</v>
      </c>
      <c r="AZ15" s="80">
        <v>0</v>
      </c>
      <c r="BA15" s="80">
        <v>0</v>
      </c>
      <c r="BB15" s="80" t="s">
        <v>424</v>
      </c>
      <c r="BC15" s="80">
        <v>4</v>
      </c>
      <c r="BD15" s="80">
        <v>0</v>
      </c>
      <c r="BE15" s="80">
        <v>2</v>
      </c>
      <c r="BF15" s="80">
        <v>1</v>
      </c>
      <c r="BG15" s="80">
        <v>1</v>
      </c>
      <c r="BH15" s="278" t="s">
        <v>425</v>
      </c>
      <c r="BI15" s="278" t="s">
        <v>370</v>
      </c>
      <c r="BJ15" s="280">
        <v>0</v>
      </c>
      <c r="BK15" s="280">
        <v>0</v>
      </c>
      <c r="BL15" s="280">
        <v>0</v>
      </c>
      <c r="BM15" s="280">
        <v>0</v>
      </c>
      <c r="BN15" s="280">
        <v>0</v>
      </c>
      <c r="BO15" s="280">
        <v>0</v>
      </c>
      <c r="BP15" s="280">
        <v>0</v>
      </c>
      <c r="BQ15" s="280">
        <v>0</v>
      </c>
      <c r="BR15" s="280">
        <v>1</v>
      </c>
      <c r="BS15" s="280">
        <v>0</v>
      </c>
      <c r="BT15" s="280">
        <v>0</v>
      </c>
      <c r="BU15" s="280">
        <v>0</v>
      </c>
      <c r="BV15" s="280">
        <v>0</v>
      </c>
      <c r="BW15" s="280">
        <v>0</v>
      </c>
      <c r="BX15" s="280">
        <v>0</v>
      </c>
      <c r="BY15" s="280">
        <v>0</v>
      </c>
      <c r="BZ15" s="80">
        <v>1</v>
      </c>
      <c r="CA15" s="80">
        <v>2</v>
      </c>
      <c r="CB15" s="80">
        <v>0</v>
      </c>
      <c r="CC15" s="80">
        <v>0</v>
      </c>
      <c r="CD15" s="80">
        <v>2</v>
      </c>
      <c r="CE15" s="80">
        <v>2.5</v>
      </c>
    </row>
    <row r="16" spans="1:84">
      <c r="A16" s="80" t="s">
        <v>426</v>
      </c>
      <c r="B16" s="275">
        <v>44660</v>
      </c>
      <c r="C16" s="275">
        <v>44679</v>
      </c>
      <c r="D16" s="80">
        <v>19</v>
      </c>
      <c r="E16" s="80">
        <v>1</v>
      </c>
      <c r="F16" s="80">
        <v>29</v>
      </c>
      <c r="G16" s="80">
        <v>1</v>
      </c>
      <c r="H16" s="80">
        <v>1</v>
      </c>
      <c r="I16" s="80">
        <v>2</v>
      </c>
      <c r="J16" s="278" t="s">
        <v>372</v>
      </c>
      <c r="K16" s="280">
        <v>1</v>
      </c>
      <c r="L16" s="280">
        <v>0</v>
      </c>
      <c r="M16" s="280">
        <v>0</v>
      </c>
      <c r="N16" s="280">
        <v>0</v>
      </c>
      <c r="O16" s="280">
        <v>0</v>
      </c>
      <c r="P16" s="280">
        <v>0</v>
      </c>
      <c r="Q16" s="280">
        <v>0</v>
      </c>
      <c r="R16" s="280">
        <v>0</v>
      </c>
      <c r="S16" s="280">
        <v>0</v>
      </c>
      <c r="T16" s="280">
        <v>0</v>
      </c>
      <c r="U16" s="280">
        <v>0</v>
      </c>
      <c r="V16" s="280">
        <v>0</v>
      </c>
      <c r="W16" s="280">
        <v>0</v>
      </c>
      <c r="X16" s="278" t="s">
        <v>427</v>
      </c>
      <c r="Y16" s="80">
        <v>0</v>
      </c>
      <c r="Z16" s="80">
        <v>0</v>
      </c>
      <c r="AA16" s="80">
        <v>0</v>
      </c>
      <c r="AB16" s="80">
        <v>0</v>
      </c>
      <c r="AC16" s="80">
        <v>0</v>
      </c>
      <c r="AD16" s="80">
        <v>0</v>
      </c>
      <c r="AE16" s="80">
        <v>0</v>
      </c>
      <c r="AF16" s="80">
        <v>0</v>
      </c>
      <c r="AG16" s="80">
        <v>1</v>
      </c>
      <c r="AH16" s="80">
        <v>0</v>
      </c>
      <c r="AI16" s="80">
        <v>0</v>
      </c>
      <c r="AJ16" s="80">
        <v>0</v>
      </c>
      <c r="AK16" s="80">
        <v>0</v>
      </c>
      <c r="AL16" s="80">
        <f t="shared" si="0"/>
        <v>1</v>
      </c>
      <c r="AM16" s="80">
        <v>26</v>
      </c>
      <c r="AN16" s="80">
        <v>15</v>
      </c>
      <c r="AO16" s="278"/>
      <c r="AP16" s="80">
        <v>1</v>
      </c>
      <c r="AQ16" s="80">
        <v>0</v>
      </c>
      <c r="AR16" s="80">
        <v>0</v>
      </c>
      <c r="AS16" s="80">
        <v>0</v>
      </c>
      <c r="AT16" s="80">
        <v>0</v>
      </c>
      <c r="AU16" s="80">
        <v>0</v>
      </c>
      <c r="AV16" s="80">
        <v>0</v>
      </c>
      <c r="AW16" s="80">
        <v>0</v>
      </c>
      <c r="AX16" s="80">
        <v>0</v>
      </c>
      <c r="AY16" s="80">
        <v>0</v>
      </c>
      <c r="AZ16" s="80">
        <v>0</v>
      </c>
      <c r="BA16" s="80">
        <v>0</v>
      </c>
      <c r="BB16" s="80" t="s">
        <v>428</v>
      </c>
      <c r="BC16" s="80">
        <v>1</v>
      </c>
      <c r="BD16" s="80">
        <v>3</v>
      </c>
      <c r="BE16" s="80">
        <v>1</v>
      </c>
      <c r="BF16" s="80">
        <v>2</v>
      </c>
      <c r="BG16" s="80">
        <v>2</v>
      </c>
      <c r="BH16" s="278" t="s">
        <v>429</v>
      </c>
      <c r="BI16" s="278" t="s">
        <v>430</v>
      </c>
      <c r="BJ16" s="280">
        <v>0</v>
      </c>
      <c r="BK16" s="280">
        <v>0</v>
      </c>
      <c r="BL16" s="280">
        <v>0</v>
      </c>
      <c r="BM16" s="280">
        <v>0</v>
      </c>
      <c r="BN16" s="280">
        <v>0</v>
      </c>
      <c r="BO16" s="280">
        <v>0</v>
      </c>
      <c r="BP16" s="280">
        <v>0</v>
      </c>
      <c r="BQ16" s="280">
        <v>0</v>
      </c>
      <c r="BR16" s="280">
        <v>0</v>
      </c>
      <c r="BS16" s="280">
        <v>0</v>
      </c>
      <c r="BT16" s="280">
        <v>0</v>
      </c>
      <c r="BU16" s="280">
        <v>0</v>
      </c>
      <c r="BV16" s="280">
        <v>0</v>
      </c>
      <c r="BW16" s="280">
        <v>1</v>
      </c>
      <c r="BX16" s="280">
        <v>0</v>
      </c>
      <c r="BY16" s="280">
        <v>0</v>
      </c>
      <c r="BZ16" s="80">
        <v>1</v>
      </c>
      <c r="CA16" s="80">
        <v>2</v>
      </c>
      <c r="CB16" s="80">
        <v>0</v>
      </c>
      <c r="CC16" s="80">
        <v>2</v>
      </c>
      <c r="CD16" s="80">
        <v>3</v>
      </c>
      <c r="CE16" s="80">
        <v>4.3</v>
      </c>
    </row>
    <row r="17" spans="1:83">
      <c r="A17" s="80" t="s">
        <v>431</v>
      </c>
      <c r="B17" s="275">
        <v>44666</v>
      </c>
      <c r="C17" s="275">
        <v>44666</v>
      </c>
      <c r="D17" s="80">
        <v>0</v>
      </c>
      <c r="E17" s="80">
        <v>1</v>
      </c>
      <c r="F17" s="80">
        <v>54</v>
      </c>
      <c r="G17" s="80">
        <v>2</v>
      </c>
      <c r="H17" s="80">
        <v>1</v>
      </c>
      <c r="I17" s="80">
        <v>2</v>
      </c>
      <c r="J17" s="278" t="s">
        <v>312</v>
      </c>
      <c r="K17" s="280">
        <v>0</v>
      </c>
      <c r="L17" s="280">
        <v>0</v>
      </c>
      <c r="M17" s="280">
        <v>1</v>
      </c>
      <c r="N17" s="280">
        <v>0</v>
      </c>
      <c r="O17" s="280">
        <v>0</v>
      </c>
      <c r="P17" s="280">
        <v>0</v>
      </c>
      <c r="Q17" s="280">
        <v>0</v>
      </c>
      <c r="R17" s="280">
        <v>0</v>
      </c>
      <c r="S17" s="280">
        <v>0</v>
      </c>
      <c r="T17" s="280">
        <v>0</v>
      </c>
      <c r="U17" s="280">
        <v>0</v>
      </c>
      <c r="V17" s="280">
        <v>0</v>
      </c>
      <c r="W17" s="280">
        <v>0</v>
      </c>
      <c r="X17" s="278" t="s">
        <v>236</v>
      </c>
      <c r="Y17" s="80">
        <v>0</v>
      </c>
      <c r="Z17" s="80">
        <v>0</v>
      </c>
      <c r="AA17" s="80">
        <v>0</v>
      </c>
      <c r="AB17" s="80">
        <v>0</v>
      </c>
      <c r="AC17" s="80">
        <v>0</v>
      </c>
      <c r="AD17" s="80">
        <v>0</v>
      </c>
      <c r="AE17" s="80">
        <v>0</v>
      </c>
      <c r="AF17" s="80">
        <v>0</v>
      </c>
      <c r="AG17" s="80">
        <v>1</v>
      </c>
      <c r="AH17" s="80">
        <v>0</v>
      </c>
      <c r="AI17" s="80">
        <v>0</v>
      </c>
      <c r="AJ17" s="80">
        <v>0</v>
      </c>
      <c r="AK17" s="80">
        <v>0</v>
      </c>
      <c r="AL17" s="80">
        <f t="shared" si="0"/>
        <v>1</v>
      </c>
      <c r="AM17" s="80">
        <v>26</v>
      </c>
      <c r="AN17" s="80">
        <v>23</v>
      </c>
      <c r="AO17" s="278" t="s">
        <v>165</v>
      </c>
      <c r="AP17" s="80">
        <v>0</v>
      </c>
      <c r="AQ17" s="80">
        <v>0</v>
      </c>
      <c r="AR17" s="80">
        <v>0</v>
      </c>
      <c r="AS17" s="80">
        <v>1</v>
      </c>
      <c r="AT17" s="80">
        <v>0</v>
      </c>
      <c r="AU17" s="80">
        <v>0</v>
      </c>
      <c r="AV17" s="80">
        <v>0</v>
      </c>
      <c r="AW17" s="80">
        <v>0</v>
      </c>
      <c r="AX17" s="80">
        <v>0</v>
      </c>
      <c r="AY17" s="80">
        <v>0</v>
      </c>
      <c r="AZ17" s="80">
        <v>0</v>
      </c>
      <c r="BA17" s="80">
        <v>0</v>
      </c>
      <c r="BB17" s="80" t="s">
        <v>432</v>
      </c>
      <c r="BC17" s="80">
        <v>1</v>
      </c>
      <c r="BD17" s="80">
        <v>3</v>
      </c>
      <c r="BE17" s="80">
        <v>1</v>
      </c>
      <c r="BF17" s="80">
        <v>2</v>
      </c>
      <c r="BG17" s="80">
        <v>2</v>
      </c>
      <c r="BH17" s="278" t="s">
        <v>433</v>
      </c>
      <c r="BI17" s="278" t="s">
        <v>376</v>
      </c>
      <c r="BJ17" s="280">
        <v>0</v>
      </c>
      <c r="BK17" s="280">
        <v>0</v>
      </c>
      <c r="BL17" s="280">
        <v>0</v>
      </c>
      <c r="BM17" s="280">
        <v>0</v>
      </c>
      <c r="BN17" s="280">
        <v>0</v>
      </c>
      <c r="BO17" s="280">
        <v>0</v>
      </c>
      <c r="BP17" s="280">
        <v>0</v>
      </c>
      <c r="BQ17" s="280">
        <v>0</v>
      </c>
      <c r="BR17" s="280">
        <v>0</v>
      </c>
      <c r="BS17" s="280">
        <v>1</v>
      </c>
      <c r="BT17" s="280">
        <v>0</v>
      </c>
      <c r="BU17" s="280">
        <v>0</v>
      </c>
      <c r="BV17" s="280">
        <v>0</v>
      </c>
      <c r="BW17" s="280">
        <v>0</v>
      </c>
      <c r="BX17" s="280">
        <v>0</v>
      </c>
      <c r="BY17" s="280">
        <v>0</v>
      </c>
      <c r="BZ17" s="80">
        <v>1</v>
      </c>
      <c r="CA17" s="80">
        <v>2</v>
      </c>
      <c r="CB17" s="80">
        <v>0</v>
      </c>
      <c r="CC17" s="80">
        <v>3</v>
      </c>
      <c r="CD17" s="80">
        <v>3</v>
      </c>
      <c r="CE17" s="80">
        <v>3.25</v>
      </c>
    </row>
    <row r="18" spans="1:83">
      <c r="A18" s="80" t="s">
        <v>434</v>
      </c>
      <c r="B18" s="275">
        <v>44673</v>
      </c>
      <c r="C18" s="275">
        <v>44676</v>
      </c>
      <c r="D18" s="80">
        <v>3</v>
      </c>
      <c r="E18" s="80">
        <v>0</v>
      </c>
      <c r="F18" s="80">
        <v>45</v>
      </c>
      <c r="G18" s="80">
        <v>2</v>
      </c>
      <c r="H18" s="80">
        <v>1</v>
      </c>
      <c r="I18" s="80">
        <v>1</v>
      </c>
      <c r="J18" s="278" t="s">
        <v>312</v>
      </c>
      <c r="K18" s="280">
        <v>0</v>
      </c>
      <c r="L18" s="280">
        <v>0</v>
      </c>
      <c r="M18" s="280">
        <v>1</v>
      </c>
      <c r="N18" s="280">
        <v>0</v>
      </c>
      <c r="O18" s="280">
        <v>0</v>
      </c>
      <c r="P18" s="280">
        <v>0</v>
      </c>
      <c r="Q18" s="280">
        <v>0</v>
      </c>
      <c r="R18" s="280">
        <v>0</v>
      </c>
      <c r="S18" s="280">
        <v>0</v>
      </c>
      <c r="T18" s="280">
        <v>0</v>
      </c>
      <c r="U18" s="280">
        <v>0</v>
      </c>
      <c r="V18" s="280">
        <v>0</v>
      </c>
      <c r="W18" s="280">
        <v>0</v>
      </c>
      <c r="X18" s="278" t="s">
        <v>160</v>
      </c>
      <c r="Y18" s="80">
        <v>0</v>
      </c>
      <c r="Z18" s="80">
        <v>0</v>
      </c>
      <c r="AA18" s="80">
        <v>0</v>
      </c>
      <c r="AB18" s="80">
        <v>0</v>
      </c>
      <c r="AC18" s="80">
        <v>0</v>
      </c>
      <c r="AD18" s="80">
        <v>1</v>
      </c>
      <c r="AE18" s="80">
        <v>0</v>
      </c>
      <c r="AF18" s="80">
        <v>0</v>
      </c>
      <c r="AG18" s="80">
        <v>0</v>
      </c>
      <c r="AH18" s="80">
        <v>0</v>
      </c>
      <c r="AI18" s="80">
        <v>0</v>
      </c>
      <c r="AJ18" s="80">
        <v>0</v>
      </c>
      <c r="AK18" s="80">
        <v>0</v>
      </c>
      <c r="AL18" s="80">
        <f t="shared" si="0"/>
        <v>1</v>
      </c>
      <c r="AM18" s="80">
        <v>18</v>
      </c>
      <c r="AN18" s="80">
        <v>10</v>
      </c>
      <c r="AO18" s="278"/>
      <c r="AP18" s="80">
        <v>1</v>
      </c>
      <c r="AQ18" s="80">
        <v>0</v>
      </c>
      <c r="AR18" s="80">
        <v>0</v>
      </c>
      <c r="AS18" s="80">
        <v>0</v>
      </c>
      <c r="AT18" s="80">
        <v>0</v>
      </c>
      <c r="AU18" s="80">
        <v>0</v>
      </c>
      <c r="AV18" s="80">
        <v>0</v>
      </c>
      <c r="AW18" s="80">
        <v>0</v>
      </c>
      <c r="AX18" s="80">
        <v>0</v>
      </c>
      <c r="AY18" s="80">
        <v>0</v>
      </c>
      <c r="AZ18" s="80">
        <v>0</v>
      </c>
      <c r="BA18" s="80">
        <v>0</v>
      </c>
      <c r="BB18" s="80" t="s">
        <v>385</v>
      </c>
      <c r="BC18" s="80">
        <v>1</v>
      </c>
      <c r="BD18" s="80">
        <v>1</v>
      </c>
      <c r="BE18" s="80">
        <v>2</v>
      </c>
      <c r="BF18" s="80">
        <v>2</v>
      </c>
      <c r="BG18" s="80">
        <v>2</v>
      </c>
      <c r="BH18" s="278" t="s">
        <v>435</v>
      </c>
      <c r="BI18" s="278" t="s">
        <v>359</v>
      </c>
      <c r="BJ18" s="280">
        <v>0</v>
      </c>
      <c r="BK18" s="280">
        <v>0</v>
      </c>
      <c r="BL18" s="280">
        <v>0</v>
      </c>
      <c r="BM18" s="280">
        <v>0</v>
      </c>
      <c r="BN18" s="280">
        <v>0</v>
      </c>
      <c r="BO18" s="280">
        <v>0</v>
      </c>
      <c r="BP18" s="280">
        <v>0</v>
      </c>
      <c r="BQ18" s="280">
        <v>0</v>
      </c>
      <c r="BR18" s="280">
        <v>0</v>
      </c>
      <c r="BS18" s="280">
        <v>0</v>
      </c>
      <c r="BT18" s="280">
        <v>0</v>
      </c>
      <c r="BU18" s="280">
        <v>0</v>
      </c>
      <c r="BV18" s="280">
        <v>0</v>
      </c>
      <c r="BW18" s="280">
        <v>0</v>
      </c>
      <c r="BX18" s="280">
        <v>1</v>
      </c>
      <c r="BY18" s="280">
        <v>0</v>
      </c>
      <c r="BZ18" s="80">
        <v>2</v>
      </c>
      <c r="CA18" s="80">
        <v>2</v>
      </c>
      <c r="CB18" s="80">
        <v>0</v>
      </c>
      <c r="CC18" s="80">
        <v>0</v>
      </c>
      <c r="CD18" s="80">
        <v>2</v>
      </c>
      <c r="CE18" s="80">
        <v>2.4500000000000002</v>
      </c>
    </row>
    <row r="19" spans="1:83">
      <c r="A19" s="80" t="s">
        <v>436</v>
      </c>
      <c r="B19" s="275">
        <v>44675</v>
      </c>
      <c r="C19" s="275">
        <v>44678</v>
      </c>
      <c r="D19" s="80">
        <v>3</v>
      </c>
      <c r="E19" s="80">
        <v>1</v>
      </c>
      <c r="F19" s="80">
        <v>72</v>
      </c>
      <c r="G19" s="80">
        <v>2</v>
      </c>
      <c r="H19" s="80">
        <v>1</v>
      </c>
      <c r="I19" s="80">
        <v>3</v>
      </c>
      <c r="J19" s="278" t="s">
        <v>437</v>
      </c>
      <c r="K19" s="280">
        <v>0</v>
      </c>
      <c r="L19" s="280">
        <v>0</v>
      </c>
      <c r="M19" s="280">
        <v>1</v>
      </c>
      <c r="N19" s="280">
        <v>0</v>
      </c>
      <c r="O19" s="280">
        <v>0</v>
      </c>
      <c r="P19" s="280">
        <v>1</v>
      </c>
      <c r="Q19" s="280">
        <v>1</v>
      </c>
      <c r="R19" s="280">
        <v>0</v>
      </c>
      <c r="S19" s="280">
        <v>0</v>
      </c>
      <c r="T19" s="280">
        <v>0</v>
      </c>
      <c r="U19" s="280">
        <v>0</v>
      </c>
      <c r="V19" s="280">
        <v>0</v>
      </c>
      <c r="W19" s="280">
        <v>0</v>
      </c>
      <c r="X19" s="278" t="s">
        <v>438</v>
      </c>
      <c r="Y19" s="80">
        <v>0</v>
      </c>
      <c r="Z19" s="80">
        <v>0</v>
      </c>
      <c r="AA19" s="80">
        <v>0</v>
      </c>
      <c r="AB19" s="80">
        <v>0</v>
      </c>
      <c r="AC19" s="80">
        <v>0</v>
      </c>
      <c r="AD19" s="80">
        <v>0</v>
      </c>
      <c r="AE19" s="80">
        <v>1</v>
      </c>
      <c r="AF19" s="80">
        <v>0</v>
      </c>
      <c r="AG19" s="80">
        <v>0</v>
      </c>
      <c r="AH19" s="80">
        <v>0</v>
      </c>
      <c r="AI19" s="80">
        <v>0</v>
      </c>
      <c r="AJ19" s="80">
        <v>0</v>
      </c>
      <c r="AK19" s="80">
        <v>0</v>
      </c>
      <c r="AL19" s="80">
        <f t="shared" si="0"/>
        <v>1</v>
      </c>
      <c r="AM19" s="80">
        <v>27</v>
      </c>
      <c r="AN19" s="80">
        <v>25</v>
      </c>
      <c r="AO19" s="278" t="s">
        <v>329</v>
      </c>
      <c r="AP19" s="80">
        <v>0</v>
      </c>
      <c r="AQ19" s="80">
        <v>0</v>
      </c>
      <c r="AR19" s="80">
        <v>1</v>
      </c>
      <c r="AS19" s="80">
        <v>0</v>
      </c>
      <c r="AT19" s="80">
        <v>0</v>
      </c>
      <c r="AU19" s="80">
        <v>0</v>
      </c>
      <c r="AV19" s="80">
        <v>0</v>
      </c>
      <c r="AW19" s="80">
        <v>0</v>
      </c>
      <c r="AX19" s="80">
        <v>0</v>
      </c>
      <c r="AY19" s="80">
        <v>0</v>
      </c>
      <c r="AZ19" s="80">
        <v>0</v>
      </c>
      <c r="BA19" s="80">
        <v>0</v>
      </c>
      <c r="BB19" s="80" t="s">
        <v>439</v>
      </c>
      <c r="BC19" s="80">
        <v>1</v>
      </c>
      <c r="BD19" s="80">
        <v>3</v>
      </c>
      <c r="BE19" s="80">
        <v>2</v>
      </c>
      <c r="BF19" s="80">
        <v>1</v>
      </c>
      <c r="BG19" s="80">
        <v>2</v>
      </c>
      <c r="BH19" s="278" t="s">
        <v>440</v>
      </c>
      <c r="BI19" s="278" t="s">
        <v>441</v>
      </c>
      <c r="BJ19" s="280">
        <v>0</v>
      </c>
      <c r="BK19" s="280">
        <v>0</v>
      </c>
      <c r="BL19" s="280">
        <v>0</v>
      </c>
      <c r="BM19" s="280">
        <v>0</v>
      </c>
      <c r="BN19" s="280">
        <v>0</v>
      </c>
      <c r="BO19" s="280">
        <v>0</v>
      </c>
      <c r="BP19" s="280">
        <v>0</v>
      </c>
      <c r="BQ19" s="280">
        <v>0</v>
      </c>
      <c r="BR19" s="280">
        <v>0</v>
      </c>
      <c r="BS19" s="280">
        <v>0</v>
      </c>
      <c r="BT19" s="280">
        <v>0</v>
      </c>
      <c r="BU19" s="280">
        <v>0</v>
      </c>
      <c r="BV19" s="280">
        <v>1</v>
      </c>
      <c r="BW19" s="280">
        <v>0</v>
      </c>
      <c r="BX19" s="280">
        <v>0</v>
      </c>
      <c r="BY19" s="280">
        <v>0</v>
      </c>
      <c r="BZ19" s="80">
        <v>1</v>
      </c>
      <c r="CA19" s="80">
        <v>2</v>
      </c>
      <c r="CB19" s="80">
        <v>0</v>
      </c>
      <c r="CC19" s="80">
        <v>3</v>
      </c>
      <c r="CD19" s="80">
        <v>4</v>
      </c>
      <c r="CE19" s="80">
        <v>3.1</v>
      </c>
    </row>
    <row r="20" spans="1:83">
      <c r="A20" s="80" t="s">
        <v>442</v>
      </c>
      <c r="B20" s="275">
        <v>44677</v>
      </c>
      <c r="C20" s="275">
        <v>44678</v>
      </c>
      <c r="D20" s="80">
        <v>1</v>
      </c>
      <c r="E20" s="80">
        <v>1</v>
      </c>
      <c r="F20" s="80">
        <v>57</v>
      </c>
      <c r="G20" s="80">
        <v>1</v>
      </c>
      <c r="H20" s="80">
        <v>1</v>
      </c>
      <c r="I20" s="80">
        <v>2</v>
      </c>
      <c r="J20" s="278" t="s">
        <v>443</v>
      </c>
      <c r="K20" s="280">
        <v>0</v>
      </c>
      <c r="L20" s="280">
        <v>0</v>
      </c>
      <c r="M20" s="280">
        <v>1</v>
      </c>
      <c r="N20" s="280">
        <v>0</v>
      </c>
      <c r="O20" s="280">
        <v>0</v>
      </c>
      <c r="P20" s="280">
        <v>0</v>
      </c>
      <c r="Q20" s="280">
        <v>0</v>
      </c>
      <c r="R20" s="280">
        <v>0</v>
      </c>
      <c r="S20" s="280">
        <v>0</v>
      </c>
      <c r="T20" s="280">
        <v>0</v>
      </c>
      <c r="U20" s="280">
        <v>0</v>
      </c>
      <c r="V20" s="280">
        <v>1</v>
      </c>
      <c r="W20" s="280">
        <v>0</v>
      </c>
      <c r="X20" s="278" t="s">
        <v>236</v>
      </c>
      <c r="Y20" s="80">
        <v>0</v>
      </c>
      <c r="Z20" s="80">
        <v>0</v>
      </c>
      <c r="AA20" s="80">
        <v>1</v>
      </c>
      <c r="AB20" s="80">
        <v>0</v>
      </c>
      <c r="AC20" s="80">
        <v>0</v>
      </c>
      <c r="AD20" s="80">
        <v>0</v>
      </c>
      <c r="AE20" s="80">
        <v>0</v>
      </c>
      <c r="AF20" s="80">
        <v>0</v>
      </c>
      <c r="AG20" s="80">
        <v>0</v>
      </c>
      <c r="AH20" s="80">
        <v>0</v>
      </c>
      <c r="AI20" s="80">
        <v>0</v>
      </c>
      <c r="AJ20" s="80">
        <v>0</v>
      </c>
      <c r="AK20" s="80">
        <v>0</v>
      </c>
      <c r="AL20" s="80">
        <f t="shared" si="0"/>
        <v>1</v>
      </c>
      <c r="AM20" s="80">
        <v>26</v>
      </c>
      <c r="AN20" s="80">
        <v>21</v>
      </c>
      <c r="AO20" s="278" t="s">
        <v>165</v>
      </c>
      <c r="AP20" s="80">
        <v>0</v>
      </c>
      <c r="AQ20" s="80">
        <v>0</v>
      </c>
      <c r="AR20" s="80">
        <v>0</v>
      </c>
      <c r="AS20" s="80">
        <v>1</v>
      </c>
      <c r="AT20" s="80">
        <v>0</v>
      </c>
      <c r="AU20" s="80">
        <v>0</v>
      </c>
      <c r="AV20" s="80">
        <v>0</v>
      </c>
      <c r="AW20" s="80">
        <v>0</v>
      </c>
      <c r="AX20" s="80">
        <v>0</v>
      </c>
      <c r="AY20" s="80">
        <v>0</v>
      </c>
      <c r="AZ20" s="80">
        <v>0</v>
      </c>
      <c r="BA20" s="80">
        <v>0</v>
      </c>
      <c r="BB20" s="80" t="s">
        <v>444</v>
      </c>
      <c r="BC20" s="80">
        <v>1</v>
      </c>
      <c r="BD20" s="80">
        <v>3</v>
      </c>
      <c r="BE20" s="80">
        <v>1</v>
      </c>
      <c r="BF20" s="80">
        <v>1</v>
      </c>
      <c r="BG20" s="80">
        <v>1</v>
      </c>
      <c r="BH20" s="278" t="s">
        <v>445</v>
      </c>
      <c r="BI20" s="278" t="s">
        <v>348</v>
      </c>
      <c r="BJ20" s="280">
        <v>0</v>
      </c>
      <c r="BK20" s="280">
        <v>0</v>
      </c>
      <c r="BL20" s="280">
        <v>0</v>
      </c>
      <c r="BM20" s="280">
        <v>1</v>
      </c>
      <c r="BN20" s="280">
        <v>0</v>
      </c>
      <c r="BO20" s="280">
        <v>0</v>
      </c>
      <c r="BP20" s="280">
        <v>0</v>
      </c>
      <c r="BQ20" s="280">
        <v>0</v>
      </c>
      <c r="BR20" s="280">
        <v>0</v>
      </c>
      <c r="BS20" s="280">
        <v>0</v>
      </c>
      <c r="BT20" s="280">
        <v>0</v>
      </c>
      <c r="BU20" s="280">
        <v>0</v>
      </c>
      <c r="BV20" s="280">
        <v>0</v>
      </c>
      <c r="BW20" s="280">
        <v>0</v>
      </c>
      <c r="BX20" s="280">
        <v>0</v>
      </c>
      <c r="BY20" s="280">
        <v>0</v>
      </c>
      <c r="BZ20" s="80">
        <v>1</v>
      </c>
      <c r="CA20" s="80">
        <v>2</v>
      </c>
      <c r="CB20" s="80">
        <v>0</v>
      </c>
      <c r="CC20" s="80">
        <v>2</v>
      </c>
      <c r="CD20" s="80">
        <v>3</v>
      </c>
      <c r="CE20" s="80">
        <v>2.5499999999999998</v>
      </c>
    </row>
    <row r="21" spans="1:83">
      <c r="A21" s="80" t="s">
        <v>446</v>
      </c>
      <c r="B21" s="275">
        <v>44686</v>
      </c>
      <c r="C21" s="275">
        <v>44688</v>
      </c>
      <c r="D21" s="80">
        <v>2</v>
      </c>
      <c r="E21" s="80">
        <v>1</v>
      </c>
      <c r="F21" s="80">
        <v>98</v>
      </c>
      <c r="G21" s="80">
        <v>2</v>
      </c>
      <c r="H21" s="80">
        <v>1</v>
      </c>
      <c r="I21" s="80">
        <v>2</v>
      </c>
      <c r="J21" s="278" t="s">
        <v>447</v>
      </c>
      <c r="K21" s="280">
        <v>0</v>
      </c>
      <c r="L21" s="280">
        <v>0</v>
      </c>
      <c r="M21" s="280">
        <v>1</v>
      </c>
      <c r="N21" s="280">
        <v>1</v>
      </c>
      <c r="O21" s="280">
        <v>0</v>
      </c>
      <c r="P21" s="280">
        <v>0</v>
      </c>
      <c r="Q21" s="280">
        <v>0</v>
      </c>
      <c r="R21" s="280">
        <v>0</v>
      </c>
      <c r="S21" s="280">
        <v>0</v>
      </c>
      <c r="T21" s="280">
        <v>0</v>
      </c>
      <c r="U21" s="280">
        <v>0</v>
      </c>
      <c r="V21" s="280">
        <v>0</v>
      </c>
      <c r="W21" s="280">
        <v>0</v>
      </c>
      <c r="X21" s="278" t="s">
        <v>384</v>
      </c>
      <c r="Y21" s="80">
        <v>0</v>
      </c>
      <c r="Z21" s="80">
        <v>0</v>
      </c>
      <c r="AA21" s="80">
        <v>0</v>
      </c>
      <c r="AB21" s="80">
        <v>1</v>
      </c>
      <c r="AC21" s="80">
        <v>0</v>
      </c>
      <c r="AD21" s="80">
        <v>0</v>
      </c>
      <c r="AE21" s="80">
        <v>0</v>
      </c>
      <c r="AF21" s="80">
        <v>0</v>
      </c>
      <c r="AG21" s="80">
        <v>0</v>
      </c>
      <c r="AH21" s="80">
        <v>0</v>
      </c>
      <c r="AI21" s="80">
        <v>0</v>
      </c>
      <c r="AJ21" s="80">
        <v>0</v>
      </c>
      <c r="AK21" s="80">
        <v>0</v>
      </c>
      <c r="AL21" s="80">
        <f t="shared" si="0"/>
        <v>1</v>
      </c>
      <c r="AM21" s="80">
        <v>27</v>
      </c>
      <c r="AN21" s="80">
        <v>29</v>
      </c>
      <c r="AO21" s="278" t="s">
        <v>165</v>
      </c>
      <c r="AP21" s="80">
        <v>0</v>
      </c>
      <c r="AQ21" s="80">
        <v>0</v>
      </c>
      <c r="AR21" s="80">
        <v>0</v>
      </c>
      <c r="AS21" s="80">
        <v>1</v>
      </c>
      <c r="AT21" s="80">
        <v>0</v>
      </c>
      <c r="AU21" s="80">
        <v>0</v>
      </c>
      <c r="AV21" s="80">
        <v>0</v>
      </c>
      <c r="AW21" s="80">
        <v>0</v>
      </c>
      <c r="AX21" s="80">
        <v>0</v>
      </c>
      <c r="AY21" s="80">
        <v>0</v>
      </c>
      <c r="AZ21" s="80">
        <v>0</v>
      </c>
      <c r="BA21" s="80">
        <v>0</v>
      </c>
      <c r="BB21" s="80" t="s">
        <v>448</v>
      </c>
      <c r="BC21" s="80">
        <v>2</v>
      </c>
      <c r="BD21" s="80">
        <v>0</v>
      </c>
      <c r="BE21" s="80">
        <v>1</v>
      </c>
      <c r="BF21" s="80">
        <v>2</v>
      </c>
      <c r="BG21" s="80">
        <v>2</v>
      </c>
      <c r="BH21" s="278" t="s">
        <v>449</v>
      </c>
      <c r="BI21" s="278" t="s">
        <v>349</v>
      </c>
      <c r="BJ21" s="280">
        <v>0</v>
      </c>
      <c r="BK21" s="280">
        <v>0</v>
      </c>
      <c r="BL21" s="280">
        <v>0</v>
      </c>
      <c r="BM21" s="280">
        <v>0</v>
      </c>
      <c r="BN21" s="280">
        <v>1</v>
      </c>
      <c r="BO21" s="280">
        <v>0</v>
      </c>
      <c r="BP21" s="280">
        <v>0</v>
      </c>
      <c r="BQ21" s="280">
        <v>0</v>
      </c>
      <c r="BR21" s="280">
        <v>0</v>
      </c>
      <c r="BS21" s="280">
        <v>0</v>
      </c>
      <c r="BT21" s="280">
        <v>0</v>
      </c>
      <c r="BU21" s="280">
        <v>0</v>
      </c>
      <c r="BV21" s="280">
        <v>0</v>
      </c>
      <c r="BW21" s="280">
        <v>0</v>
      </c>
      <c r="BX21" s="280">
        <v>0</v>
      </c>
      <c r="BY21" s="280">
        <v>0</v>
      </c>
      <c r="BZ21" s="80">
        <v>1</v>
      </c>
      <c r="CA21" s="80">
        <v>2</v>
      </c>
      <c r="CB21" s="80">
        <v>1</v>
      </c>
      <c r="CC21" s="80">
        <v>0</v>
      </c>
      <c r="CD21" s="80">
        <v>2</v>
      </c>
      <c r="CE21" s="80">
        <v>2.25</v>
      </c>
    </row>
    <row r="22" spans="1:83">
      <c r="A22" s="80" t="s">
        <v>450</v>
      </c>
      <c r="B22" s="275">
        <v>44698</v>
      </c>
      <c r="C22" s="275">
        <v>44705</v>
      </c>
      <c r="D22" s="80">
        <v>7</v>
      </c>
      <c r="E22" s="80">
        <v>0</v>
      </c>
      <c r="F22" s="80">
        <v>33</v>
      </c>
      <c r="G22" s="80">
        <v>1</v>
      </c>
      <c r="H22" s="80">
        <v>1</v>
      </c>
      <c r="I22" s="80">
        <v>1</v>
      </c>
      <c r="J22" s="278" t="s">
        <v>319</v>
      </c>
      <c r="K22" s="280">
        <v>0</v>
      </c>
      <c r="L22" s="280">
        <v>0</v>
      </c>
      <c r="M22" s="280">
        <v>0</v>
      </c>
      <c r="N22" s="280">
        <v>0</v>
      </c>
      <c r="O22" s="280">
        <v>0</v>
      </c>
      <c r="P22" s="280">
        <v>0</v>
      </c>
      <c r="Q22" s="280">
        <v>0</v>
      </c>
      <c r="R22" s="280">
        <v>0</v>
      </c>
      <c r="S22" s="280">
        <v>0</v>
      </c>
      <c r="T22" s="280">
        <v>0</v>
      </c>
      <c r="U22" s="280">
        <v>0</v>
      </c>
      <c r="V22" s="280">
        <v>1</v>
      </c>
      <c r="W22" s="280">
        <v>0</v>
      </c>
      <c r="X22" s="278" t="s">
        <v>322</v>
      </c>
      <c r="Y22" s="80">
        <v>1</v>
      </c>
      <c r="Z22" s="80">
        <v>0</v>
      </c>
      <c r="AA22" s="80">
        <v>0</v>
      </c>
      <c r="AB22" s="80">
        <v>0</v>
      </c>
      <c r="AC22" s="80">
        <v>0</v>
      </c>
      <c r="AD22" s="80">
        <v>0</v>
      </c>
      <c r="AE22" s="80">
        <v>0</v>
      </c>
      <c r="AF22" s="80">
        <v>0</v>
      </c>
      <c r="AG22" s="80">
        <v>0</v>
      </c>
      <c r="AH22" s="80">
        <v>0</v>
      </c>
      <c r="AI22" s="80">
        <v>0</v>
      </c>
      <c r="AJ22" s="80">
        <v>0</v>
      </c>
      <c r="AK22" s="80">
        <v>0</v>
      </c>
      <c r="AL22" s="80">
        <f t="shared" si="0"/>
        <v>1</v>
      </c>
      <c r="AM22" s="80">
        <v>16</v>
      </c>
      <c r="AN22" s="80">
        <v>15</v>
      </c>
      <c r="AO22" s="278"/>
      <c r="AP22" s="80">
        <v>1</v>
      </c>
      <c r="AQ22" s="80">
        <v>0</v>
      </c>
      <c r="AR22" s="80">
        <v>0</v>
      </c>
      <c r="AS22" s="80">
        <v>0</v>
      </c>
      <c r="AT22" s="80">
        <v>0</v>
      </c>
      <c r="AU22" s="80">
        <v>0</v>
      </c>
      <c r="AV22" s="80">
        <v>0</v>
      </c>
      <c r="AW22" s="80">
        <v>0</v>
      </c>
      <c r="AX22" s="80">
        <v>0</v>
      </c>
      <c r="AY22" s="80">
        <v>0</v>
      </c>
      <c r="AZ22" s="80">
        <v>0</v>
      </c>
      <c r="BA22" s="80">
        <v>0</v>
      </c>
      <c r="BB22" s="80" t="s">
        <v>451</v>
      </c>
      <c r="BC22" s="80">
        <v>4</v>
      </c>
      <c r="BD22" s="80">
        <v>0</v>
      </c>
      <c r="BE22" s="80">
        <v>1</v>
      </c>
      <c r="BF22" s="80">
        <v>1</v>
      </c>
      <c r="BG22" s="80">
        <v>2</v>
      </c>
      <c r="BH22" s="278" t="s">
        <v>452</v>
      </c>
      <c r="BI22" s="278" t="s">
        <v>453</v>
      </c>
      <c r="BJ22" s="280">
        <v>0</v>
      </c>
      <c r="BK22" s="280">
        <v>0</v>
      </c>
      <c r="BL22" s="280">
        <v>0</v>
      </c>
      <c r="BM22" s="280">
        <v>0</v>
      </c>
      <c r="BN22" s="280">
        <v>1</v>
      </c>
      <c r="BO22" s="280">
        <v>0</v>
      </c>
      <c r="BP22" s="280">
        <v>0</v>
      </c>
      <c r="BQ22" s="280">
        <v>0</v>
      </c>
      <c r="BR22" s="280">
        <v>0</v>
      </c>
      <c r="BS22" s="280">
        <v>0</v>
      </c>
      <c r="BT22" s="280">
        <v>0</v>
      </c>
      <c r="BU22" s="280">
        <v>0</v>
      </c>
      <c r="BV22" s="280">
        <v>0</v>
      </c>
      <c r="BW22" s="280">
        <v>0</v>
      </c>
      <c r="BX22" s="280">
        <v>0</v>
      </c>
      <c r="BY22" s="280">
        <v>0</v>
      </c>
      <c r="BZ22" s="80">
        <v>1</v>
      </c>
      <c r="CA22" s="80">
        <v>1</v>
      </c>
      <c r="CB22" s="80">
        <v>1</v>
      </c>
      <c r="CC22" s="80">
        <v>0</v>
      </c>
      <c r="CD22" s="80">
        <v>1</v>
      </c>
      <c r="CE22" s="80">
        <v>2.0499999999999998</v>
      </c>
    </row>
    <row r="23" spans="1:83">
      <c r="A23" s="80" t="s">
        <v>454</v>
      </c>
      <c r="B23" s="275">
        <v>44701</v>
      </c>
      <c r="C23" s="275">
        <v>44708</v>
      </c>
      <c r="D23" s="80">
        <v>7</v>
      </c>
      <c r="E23" s="80">
        <v>1</v>
      </c>
      <c r="F23" s="80">
        <v>62</v>
      </c>
      <c r="G23" s="80">
        <v>1</v>
      </c>
      <c r="H23" s="80">
        <v>1</v>
      </c>
      <c r="I23" s="80">
        <v>3</v>
      </c>
      <c r="J23" s="278" t="s">
        <v>455</v>
      </c>
      <c r="K23" s="280">
        <v>0</v>
      </c>
      <c r="L23" s="280">
        <v>0</v>
      </c>
      <c r="M23" s="280">
        <v>0</v>
      </c>
      <c r="N23" s="280">
        <v>0</v>
      </c>
      <c r="O23" s="280">
        <v>0</v>
      </c>
      <c r="P23" s="280">
        <v>0</v>
      </c>
      <c r="Q23" s="280">
        <v>1</v>
      </c>
      <c r="R23" s="280">
        <v>0</v>
      </c>
      <c r="S23" s="280">
        <v>0</v>
      </c>
      <c r="T23" s="280">
        <v>0</v>
      </c>
      <c r="U23" s="280">
        <v>0</v>
      </c>
      <c r="V23" s="280">
        <v>1</v>
      </c>
      <c r="W23" s="280">
        <v>0</v>
      </c>
      <c r="X23" s="278" t="s">
        <v>384</v>
      </c>
      <c r="Y23" s="80">
        <v>0</v>
      </c>
      <c r="Z23" s="80">
        <v>0</v>
      </c>
      <c r="AA23" s="80">
        <v>0</v>
      </c>
      <c r="AB23" s="80">
        <v>1</v>
      </c>
      <c r="AC23" s="80">
        <v>0</v>
      </c>
      <c r="AD23" s="80">
        <v>0</v>
      </c>
      <c r="AE23" s="80">
        <v>0</v>
      </c>
      <c r="AF23" s="80">
        <v>0</v>
      </c>
      <c r="AG23" s="80">
        <v>0</v>
      </c>
      <c r="AH23" s="80">
        <v>0</v>
      </c>
      <c r="AI23" s="80">
        <v>0</v>
      </c>
      <c r="AJ23" s="80">
        <v>0</v>
      </c>
      <c r="AK23" s="80">
        <v>0</v>
      </c>
      <c r="AL23" s="80">
        <f t="shared" si="0"/>
        <v>1</v>
      </c>
      <c r="AM23" s="80">
        <v>26</v>
      </c>
      <c r="AN23" s="80">
        <v>10</v>
      </c>
      <c r="AO23" s="278" t="s">
        <v>456</v>
      </c>
      <c r="AP23" s="80">
        <v>0</v>
      </c>
      <c r="AQ23" s="80">
        <v>0</v>
      </c>
      <c r="AR23" s="80">
        <v>0</v>
      </c>
      <c r="AS23" s="80">
        <v>1</v>
      </c>
      <c r="AT23" s="80">
        <v>0</v>
      </c>
      <c r="AU23" s="80">
        <v>0</v>
      </c>
      <c r="AV23" s="80">
        <v>0</v>
      </c>
      <c r="AW23" s="80">
        <v>0</v>
      </c>
      <c r="AX23" s="80">
        <v>0</v>
      </c>
      <c r="AY23" s="80">
        <v>0</v>
      </c>
      <c r="AZ23" s="80">
        <v>0</v>
      </c>
      <c r="BA23" s="80">
        <v>0</v>
      </c>
      <c r="BB23" s="80" t="s">
        <v>457</v>
      </c>
      <c r="BC23" s="80">
        <v>1</v>
      </c>
      <c r="BD23" s="80">
        <v>3</v>
      </c>
      <c r="BE23" s="80">
        <v>1</v>
      </c>
      <c r="BF23" s="80">
        <v>1</v>
      </c>
      <c r="BG23" s="80">
        <v>1</v>
      </c>
      <c r="BH23" s="278" t="s">
        <v>458</v>
      </c>
      <c r="BI23" s="278" t="s">
        <v>459</v>
      </c>
      <c r="BJ23" s="280">
        <v>0</v>
      </c>
      <c r="BK23" s="280">
        <v>0</v>
      </c>
      <c r="BL23" s="280">
        <v>0</v>
      </c>
      <c r="BM23" s="280">
        <v>0</v>
      </c>
      <c r="BN23" s="280">
        <v>0</v>
      </c>
      <c r="BO23" s="280">
        <v>0</v>
      </c>
      <c r="BP23" s="280">
        <v>0</v>
      </c>
      <c r="BQ23" s="280">
        <v>0</v>
      </c>
      <c r="BR23" s="280">
        <v>0</v>
      </c>
      <c r="BS23" s="280">
        <v>0</v>
      </c>
      <c r="BT23" s="280">
        <v>1</v>
      </c>
      <c r="BU23" s="280">
        <v>0</v>
      </c>
      <c r="BV23" s="280">
        <v>0</v>
      </c>
      <c r="BW23" s="280">
        <v>0</v>
      </c>
      <c r="BX23" s="280">
        <v>0</v>
      </c>
      <c r="BY23" s="280">
        <v>0</v>
      </c>
      <c r="BZ23" s="80">
        <v>1</v>
      </c>
      <c r="CA23" s="80">
        <v>2</v>
      </c>
      <c r="CB23" s="80">
        <v>1</v>
      </c>
      <c r="CC23" s="80">
        <v>0</v>
      </c>
      <c r="CD23" s="80">
        <v>2</v>
      </c>
      <c r="CE23" s="80">
        <v>3.2</v>
      </c>
    </row>
    <row r="24" spans="1:83">
      <c r="A24" s="80" t="s">
        <v>460</v>
      </c>
      <c r="B24" s="275">
        <v>44703</v>
      </c>
      <c r="C24" s="275">
        <v>44715</v>
      </c>
      <c r="D24" s="80">
        <v>12</v>
      </c>
      <c r="E24" s="80">
        <v>0</v>
      </c>
      <c r="F24" s="80">
        <v>17</v>
      </c>
      <c r="G24" s="80">
        <v>2</v>
      </c>
      <c r="H24" s="80">
        <v>1</v>
      </c>
      <c r="I24" s="80">
        <v>1</v>
      </c>
      <c r="J24" s="278" t="s">
        <v>372</v>
      </c>
      <c r="K24" s="280">
        <v>1</v>
      </c>
      <c r="L24" s="280">
        <v>0</v>
      </c>
      <c r="M24" s="280">
        <v>0</v>
      </c>
      <c r="N24" s="280">
        <v>0</v>
      </c>
      <c r="O24" s="280">
        <v>0</v>
      </c>
      <c r="P24" s="280">
        <v>0</v>
      </c>
      <c r="Q24" s="280">
        <v>0</v>
      </c>
      <c r="R24" s="280">
        <v>0</v>
      </c>
      <c r="S24" s="280">
        <v>0</v>
      </c>
      <c r="T24" s="280">
        <v>0</v>
      </c>
      <c r="U24" s="280">
        <v>0</v>
      </c>
      <c r="V24" s="280">
        <v>0</v>
      </c>
      <c r="W24" s="280">
        <v>0</v>
      </c>
      <c r="X24" s="278" t="s">
        <v>322</v>
      </c>
      <c r="Y24" s="80">
        <v>1</v>
      </c>
      <c r="Z24" s="80">
        <v>0</v>
      </c>
      <c r="AA24" s="80">
        <v>0</v>
      </c>
      <c r="AB24" s="80">
        <v>0</v>
      </c>
      <c r="AC24" s="80">
        <v>0</v>
      </c>
      <c r="AD24" s="80">
        <v>0</v>
      </c>
      <c r="AE24" s="80">
        <v>0</v>
      </c>
      <c r="AF24" s="80">
        <v>0</v>
      </c>
      <c r="AG24" s="80">
        <v>0</v>
      </c>
      <c r="AH24" s="80">
        <v>0</v>
      </c>
      <c r="AI24" s="80">
        <v>0</v>
      </c>
      <c r="AJ24" s="80">
        <v>0</v>
      </c>
      <c r="AK24" s="80">
        <v>0</v>
      </c>
      <c r="AL24" s="80">
        <f t="shared" si="0"/>
        <v>1</v>
      </c>
      <c r="AM24" s="80">
        <v>18</v>
      </c>
      <c r="AN24" s="80">
        <v>7</v>
      </c>
      <c r="AO24" s="278"/>
      <c r="AP24" s="80">
        <v>1</v>
      </c>
      <c r="AQ24" s="80">
        <v>0</v>
      </c>
      <c r="AR24" s="80">
        <v>0</v>
      </c>
      <c r="AS24" s="80">
        <v>0</v>
      </c>
      <c r="AT24" s="80">
        <v>0</v>
      </c>
      <c r="AU24" s="80">
        <v>0</v>
      </c>
      <c r="AV24" s="80">
        <v>0</v>
      </c>
      <c r="AW24" s="80">
        <v>0</v>
      </c>
      <c r="AX24" s="80">
        <v>0</v>
      </c>
      <c r="AY24" s="80">
        <v>0</v>
      </c>
      <c r="AZ24" s="80">
        <v>0</v>
      </c>
      <c r="BA24" s="80">
        <v>0</v>
      </c>
      <c r="BB24" s="80" t="s">
        <v>461</v>
      </c>
      <c r="BC24" s="80">
        <v>4</v>
      </c>
      <c r="BD24" s="80">
        <v>0</v>
      </c>
      <c r="BE24" s="80">
        <v>1</v>
      </c>
      <c r="BF24" s="80">
        <v>1</v>
      </c>
      <c r="BG24" s="80">
        <v>1</v>
      </c>
      <c r="BH24" s="278" t="s">
        <v>462</v>
      </c>
      <c r="BI24" s="278" t="s">
        <v>359</v>
      </c>
      <c r="BJ24" s="280">
        <v>0</v>
      </c>
      <c r="BK24" s="280">
        <v>0</v>
      </c>
      <c r="BL24" s="280">
        <v>1</v>
      </c>
      <c r="BM24" s="280">
        <v>0</v>
      </c>
      <c r="BN24" s="280">
        <v>0</v>
      </c>
      <c r="BO24" s="280">
        <v>0</v>
      </c>
      <c r="BP24" s="280">
        <v>0</v>
      </c>
      <c r="BQ24" s="280">
        <v>0</v>
      </c>
      <c r="BR24" s="280">
        <v>0</v>
      </c>
      <c r="BS24" s="280">
        <v>0</v>
      </c>
      <c r="BT24" s="280">
        <v>0</v>
      </c>
      <c r="BU24" s="280">
        <v>0</v>
      </c>
      <c r="BV24" s="280">
        <v>0</v>
      </c>
      <c r="BW24" s="280">
        <v>0</v>
      </c>
      <c r="BX24" s="280">
        <v>1</v>
      </c>
      <c r="BY24" s="280">
        <v>0</v>
      </c>
      <c r="BZ24" s="80">
        <v>1</v>
      </c>
      <c r="CA24" s="80">
        <v>1</v>
      </c>
      <c r="CB24" s="80">
        <v>1</v>
      </c>
      <c r="CC24" s="80">
        <v>0</v>
      </c>
      <c r="CD24" s="80">
        <v>1</v>
      </c>
      <c r="CE24" s="80">
        <v>2.0499999999999998</v>
      </c>
    </row>
    <row r="25" spans="1:83">
      <c r="A25" s="80" t="s">
        <v>463</v>
      </c>
      <c r="B25" s="275">
        <v>44705</v>
      </c>
      <c r="C25" s="275">
        <v>44707</v>
      </c>
      <c r="D25" s="80">
        <v>2</v>
      </c>
      <c r="E25" s="80">
        <v>0</v>
      </c>
      <c r="F25" s="80">
        <v>59</v>
      </c>
      <c r="G25" s="80">
        <v>1</v>
      </c>
      <c r="H25" s="80">
        <v>1</v>
      </c>
      <c r="I25" s="80">
        <v>1</v>
      </c>
      <c r="J25" s="278" t="s">
        <v>312</v>
      </c>
      <c r="K25" s="280">
        <v>0</v>
      </c>
      <c r="L25" s="280">
        <v>0</v>
      </c>
      <c r="M25" s="280">
        <v>1</v>
      </c>
      <c r="N25" s="280">
        <v>0</v>
      </c>
      <c r="O25" s="280">
        <v>0</v>
      </c>
      <c r="P25" s="280">
        <v>0</v>
      </c>
      <c r="Q25" s="280">
        <v>0</v>
      </c>
      <c r="R25" s="280">
        <v>0</v>
      </c>
      <c r="S25" s="280">
        <v>0</v>
      </c>
      <c r="T25" s="280">
        <v>0</v>
      </c>
      <c r="U25" s="280">
        <v>0</v>
      </c>
      <c r="V25" s="280">
        <v>0</v>
      </c>
      <c r="W25" s="280">
        <v>0</v>
      </c>
      <c r="X25" s="278" t="s">
        <v>322</v>
      </c>
      <c r="Y25" s="80">
        <v>1</v>
      </c>
      <c r="Z25" s="80">
        <v>0</v>
      </c>
      <c r="AA25" s="80">
        <v>0</v>
      </c>
      <c r="AB25" s="80">
        <v>0</v>
      </c>
      <c r="AC25" s="80">
        <v>0</v>
      </c>
      <c r="AD25" s="80">
        <v>0</v>
      </c>
      <c r="AE25" s="80">
        <v>0</v>
      </c>
      <c r="AF25" s="80">
        <v>0</v>
      </c>
      <c r="AG25" s="80">
        <v>0</v>
      </c>
      <c r="AH25" s="80">
        <v>0</v>
      </c>
      <c r="AI25" s="80">
        <v>0</v>
      </c>
      <c r="AJ25" s="80">
        <v>0</v>
      </c>
      <c r="AK25" s="80">
        <v>0</v>
      </c>
      <c r="AL25" s="80">
        <f t="shared" si="0"/>
        <v>1</v>
      </c>
      <c r="AM25" s="80">
        <v>16</v>
      </c>
      <c r="AN25" s="80">
        <v>12</v>
      </c>
      <c r="AO25" s="278"/>
      <c r="AP25" s="80">
        <v>1</v>
      </c>
      <c r="AQ25" s="80">
        <v>0</v>
      </c>
      <c r="AR25" s="80">
        <v>0</v>
      </c>
      <c r="AS25" s="80">
        <v>0</v>
      </c>
      <c r="AT25" s="80">
        <v>0</v>
      </c>
      <c r="AU25" s="80">
        <v>0</v>
      </c>
      <c r="AV25" s="80">
        <v>0</v>
      </c>
      <c r="AW25" s="80">
        <v>0</v>
      </c>
      <c r="AX25" s="80">
        <v>0</v>
      </c>
      <c r="AY25" s="80">
        <v>0</v>
      </c>
      <c r="AZ25" s="80">
        <v>0</v>
      </c>
      <c r="BA25" s="80">
        <v>0</v>
      </c>
      <c r="BB25" s="80" t="s">
        <v>464</v>
      </c>
      <c r="BC25" s="80">
        <v>5</v>
      </c>
      <c r="BD25" s="80">
        <v>0</v>
      </c>
      <c r="BE25" s="80">
        <v>1</v>
      </c>
      <c r="BF25" s="80">
        <v>2</v>
      </c>
      <c r="BG25" s="80">
        <v>1</v>
      </c>
      <c r="BH25" s="278" t="s">
        <v>465</v>
      </c>
      <c r="BI25" s="278" t="s">
        <v>411</v>
      </c>
      <c r="BJ25" s="280">
        <v>0</v>
      </c>
      <c r="BK25" s="280">
        <v>0</v>
      </c>
      <c r="BL25" s="280">
        <v>0</v>
      </c>
      <c r="BM25" s="280">
        <v>0</v>
      </c>
      <c r="BN25" s="280">
        <v>0</v>
      </c>
      <c r="BO25" s="280">
        <v>0</v>
      </c>
      <c r="BP25" s="280">
        <v>0</v>
      </c>
      <c r="BQ25" s="280">
        <v>0</v>
      </c>
      <c r="BR25" s="280">
        <v>1</v>
      </c>
      <c r="BS25" s="280">
        <v>0</v>
      </c>
      <c r="BT25" s="280">
        <v>0</v>
      </c>
      <c r="BU25" s="280">
        <v>0</v>
      </c>
      <c r="BV25" s="280">
        <v>0</v>
      </c>
      <c r="BW25" s="280">
        <v>0</v>
      </c>
      <c r="BX25" s="280">
        <v>0</v>
      </c>
      <c r="BY25" s="280">
        <v>0</v>
      </c>
      <c r="BZ25" s="80">
        <v>1</v>
      </c>
      <c r="CA25" s="80">
        <v>1</v>
      </c>
      <c r="CB25" s="80">
        <v>1</v>
      </c>
      <c r="CC25" s="80">
        <v>0</v>
      </c>
      <c r="CD25" s="80">
        <v>1</v>
      </c>
      <c r="CE25" s="80">
        <v>2.2000000000000002</v>
      </c>
    </row>
    <row r="26" spans="1:83">
      <c r="A26" s="80" t="s">
        <v>466</v>
      </c>
      <c r="B26" s="275">
        <v>44716</v>
      </c>
      <c r="C26" s="275">
        <v>44718</v>
      </c>
      <c r="D26" s="80">
        <v>2</v>
      </c>
      <c r="E26" s="80">
        <v>0</v>
      </c>
      <c r="F26" s="80">
        <v>50</v>
      </c>
      <c r="G26" s="80">
        <v>2</v>
      </c>
      <c r="H26" s="80">
        <v>1</v>
      </c>
      <c r="I26" s="80">
        <v>1</v>
      </c>
      <c r="J26" s="278" t="s">
        <v>388</v>
      </c>
      <c r="K26" s="280">
        <v>0</v>
      </c>
      <c r="L26" s="280">
        <v>0</v>
      </c>
      <c r="M26" s="280">
        <v>1</v>
      </c>
      <c r="N26" s="280">
        <v>0</v>
      </c>
      <c r="O26" s="280">
        <v>0</v>
      </c>
      <c r="P26" s="280">
        <v>0</v>
      </c>
      <c r="Q26" s="280">
        <v>0</v>
      </c>
      <c r="R26" s="280">
        <v>0</v>
      </c>
      <c r="S26" s="280">
        <v>0</v>
      </c>
      <c r="T26" s="280">
        <v>0</v>
      </c>
      <c r="U26" s="280">
        <v>0</v>
      </c>
      <c r="V26" s="280">
        <v>1</v>
      </c>
      <c r="W26" s="280">
        <v>0</v>
      </c>
      <c r="X26" s="278" t="s">
        <v>467</v>
      </c>
      <c r="Y26" s="80">
        <v>0</v>
      </c>
      <c r="Z26" s="80">
        <v>1</v>
      </c>
      <c r="AA26" s="80">
        <v>0</v>
      </c>
      <c r="AB26" s="80">
        <v>0</v>
      </c>
      <c r="AC26" s="80">
        <v>0</v>
      </c>
      <c r="AD26" s="80">
        <v>0</v>
      </c>
      <c r="AE26" s="80">
        <v>0</v>
      </c>
      <c r="AF26" s="80">
        <v>0</v>
      </c>
      <c r="AG26" s="80">
        <v>0</v>
      </c>
      <c r="AH26" s="80">
        <v>0</v>
      </c>
      <c r="AI26" s="80">
        <v>0</v>
      </c>
      <c r="AJ26" s="80">
        <v>0</v>
      </c>
      <c r="AK26" s="80">
        <v>0</v>
      </c>
      <c r="AL26" s="80">
        <f t="shared" si="0"/>
        <v>1</v>
      </c>
      <c r="AM26" s="80">
        <v>19</v>
      </c>
      <c r="AN26" s="80">
        <v>24</v>
      </c>
      <c r="AO26" s="278"/>
      <c r="AP26" s="80">
        <v>1</v>
      </c>
      <c r="AQ26" s="80">
        <v>0</v>
      </c>
      <c r="AR26" s="80">
        <v>0</v>
      </c>
      <c r="AS26" s="80">
        <v>0</v>
      </c>
      <c r="AT26" s="80">
        <v>0</v>
      </c>
      <c r="AU26" s="80">
        <v>0</v>
      </c>
      <c r="AV26" s="80">
        <v>0</v>
      </c>
      <c r="AW26" s="80">
        <v>0</v>
      </c>
      <c r="AX26" s="80">
        <v>0</v>
      </c>
      <c r="AY26" s="80">
        <v>0</v>
      </c>
      <c r="AZ26" s="80">
        <v>0</v>
      </c>
      <c r="BA26" s="80">
        <v>0</v>
      </c>
      <c r="BB26" s="80" t="s">
        <v>468</v>
      </c>
      <c r="BC26" s="80">
        <v>5</v>
      </c>
      <c r="BD26" s="80">
        <v>0</v>
      </c>
      <c r="BE26" s="80">
        <v>1</v>
      </c>
      <c r="BF26" s="80">
        <v>1</v>
      </c>
      <c r="BG26" s="80">
        <v>2</v>
      </c>
      <c r="BH26" s="278" t="s">
        <v>469</v>
      </c>
      <c r="BI26" s="278" t="s">
        <v>470</v>
      </c>
      <c r="BJ26" s="280">
        <v>0</v>
      </c>
      <c r="BK26" s="280">
        <v>0</v>
      </c>
      <c r="BL26" s="280">
        <v>1</v>
      </c>
      <c r="BM26" s="280">
        <v>0</v>
      </c>
      <c r="BN26" s="280">
        <v>0</v>
      </c>
      <c r="BO26" s="280">
        <v>0</v>
      </c>
      <c r="BP26" s="280">
        <v>0</v>
      </c>
      <c r="BQ26" s="280">
        <v>0</v>
      </c>
      <c r="BR26" s="280">
        <v>0</v>
      </c>
      <c r="BS26" s="280">
        <v>0</v>
      </c>
      <c r="BT26" s="280">
        <v>0</v>
      </c>
      <c r="BU26" s="280">
        <v>0</v>
      </c>
      <c r="BV26" s="280">
        <v>0</v>
      </c>
      <c r="BW26" s="280">
        <v>0</v>
      </c>
      <c r="BX26" s="280">
        <v>0</v>
      </c>
      <c r="BY26" s="280">
        <v>0</v>
      </c>
      <c r="BZ26" s="80">
        <v>1</v>
      </c>
      <c r="CA26" s="80">
        <v>2</v>
      </c>
      <c r="CB26" s="80">
        <v>0</v>
      </c>
      <c r="CC26" s="80">
        <v>0</v>
      </c>
      <c r="CD26" s="80">
        <v>2</v>
      </c>
      <c r="CE26" s="80">
        <v>2.35</v>
      </c>
    </row>
    <row r="27" spans="1:83">
      <c r="A27" s="80" t="s">
        <v>471</v>
      </c>
      <c r="B27" s="275">
        <v>44728</v>
      </c>
      <c r="C27" s="275">
        <v>44735</v>
      </c>
      <c r="D27" s="80">
        <v>7</v>
      </c>
      <c r="E27" s="80">
        <v>0</v>
      </c>
      <c r="F27" s="80">
        <v>38</v>
      </c>
      <c r="G27" s="80">
        <v>2</v>
      </c>
      <c r="H27" s="80">
        <v>1</v>
      </c>
      <c r="I27" s="80">
        <v>3</v>
      </c>
      <c r="J27" s="278" t="s">
        <v>319</v>
      </c>
      <c r="K27" s="280">
        <v>0</v>
      </c>
      <c r="L27" s="280">
        <v>0</v>
      </c>
      <c r="M27" s="280">
        <v>0</v>
      </c>
      <c r="N27" s="280">
        <v>0</v>
      </c>
      <c r="O27" s="280">
        <v>0</v>
      </c>
      <c r="P27" s="280">
        <v>0</v>
      </c>
      <c r="Q27" s="280">
        <v>0</v>
      </c>
      <c r="R27" s="280">
        <v>0</v>
      </c>
      <c r="S27" s="280">
        <v>0</v>
      </c>
      <c r="T27" s="280">
        <v>0</v>
      </c>
      <c r="U27" s="280">
        <v>0</v>
      </c>
      <c r="V27" s="280">
        <v>1</v>
      </c>
      <c r="W27" s="280">
        <v>0</v>
      </c>
      <c r="X27" s="278" t="s">
        <v>472</v>
      </c>
      <c r="Y27" s="80">
        <v>0</v>
      </c>
      <c r="Z27" s="80">
        <v>0</v>
      </c>
      <c r="AA27" s="80">
        <v>0</v>
      </c>
      <c r="AB27" s="80">
        <v>0</v>
      </c>
      <c r="AC27" s="80">
        <v>0</v>
      </c>
      <c r="AD27" s="80">
        <v>0</v>
      </c>
      <c r="AE27" s="80">
        <v>0</v>
      </c>
      <c r="AF27" s="80">
        <v>0</v>
      </c>
      <c r="AG27" s="80">
        <v>0</v>
      </c>
      <c r="AH27" s="80">
        <v>1</v>
      </c>
      <c r="AI27" s="80">
        <v>0</v>
      </c>
      <c r="AJ27" s="80">
        <v>0</v>
      </c>
      <c r="AK27" s="80">
        <v>0</v>
      </c>
      <c r="AL27" s="80">
        <f t="shared" si="0"/>
        <v>1</v>
      </c>
      <c r="AM27" s="80">
        <v>19</v>
      </c>
      <c r="AN27" s="80">
        <v>7</v>
      </c>
      <c r="AO27" s="278"/>
      <c r="AP27" s="80">
        <v>1</v>
      </c>
      <c r="AQ27" s="80">
        <v>0</v>
      </c>
      <c r="AR27" s="80">
        <v>0</v>
      </c>
      <c r="AS27" s="80">
        <v>0</v>
      </c>
      <c r="AT27" s="80">
        <v>0</v>
      </c>
      <c r="AU27" s="80">
        <v>0</v>
      </c>
      <c r="AV27" s="80">
        <v>0</v>
      </c>
      <c r="AW27" s="80">
        <v>0</v>
      </c>
      <c r="AX27" s="80">
        <v>0</v>
      </c>
      <c r="AY27" s="80">
        <v>0</v>
      </c>
      <c r="AZ27" s="80">
        <v>0</v>
      </c>
      <c r="BA27" s="80">
        <v>0</v>
      </c>
      <c r="BB27" s="80" t="s">
        <v>473</v>
      </c>
      <c r="BC27" s="80">
        <v>1</v>
      </c>
      <c r="BD27" s="80">
        <v>1</v>
      </c>
      <c r="BE27" s="80">
        <v>1</v>
      </c>
      <c r="BF27" s="80">
        <v>2</v>
      </c>
      <c r="BG27" s="80">
        <v>2</v>
      </c>
      <c r="BH27" s="278" t="s">
        <v>474</v>
      </c>
      <c r="BI27" s="278" t="s">
        <v>475</v>
      </c>
      <c r="BJ27" s="280">
        <v>0</v>
      </c>
      <c r="BK27" s="280">
        <v>0</v>
      </c>
      <c r="BL27" s="280">
        <v>0</v>
      </c>
      <c r="BM27" s="280">
        <v>0</v>
      </c>
      <c r="BN27" s="280">
        <v>0</v>
      </c>
      <c r="BO27" s="280">
        <v>1</v>
      </c>
      <c r="BP27" s="280">
        <v>0</v>
      </c>
      <c r="BQ27" s="280">
        <v>0</v>
      </c>
      <c r="BR27" s="280">
        <v>0</v>
      </c>
      <c r="BS27" s="280">
        <v>0</v>
      </c>
      <c r="BT27" s="280">
        <v>0</v>
      </c>
      <c r="BU27" s="280">
        <v>0</v>
      </c>
      <c r="BV27" s="280">
        <v>0</v>
      </c>
      <c r="BW27" s="280">
        <v>0</v>
      </c>
      <c r="BX27" s="280">
        <v>0</v>
      </c>
      <c r="BY27" s="280">
        <v>0</v>
      </c>
      <c r="BZ27" s="80">
        <v>1</v>
      </c>
      <c r="CA27" s="80">
        <v>2</v>
      </c>
      <c r="CB27" s="80">
        <v>0</v>
      </c>
      <c r="CC27" s="80">
        <v>0</v>
      </c>
      <c r="CD27" s="80">
        <v>2</v>
      </c>
      <c r="CE27" s="80">
        <v>3.45</v>
      </c>
    </row>
    <row r="28" spans="1:83">
      <c r="A28" s="80" t="s">
        <v>476</v>
      </c>
      <c r="B28" s="275">
        <v>44737</v>
      </c>
      <c r="C28" s="275">
        <v>44740</v>
      </c>
      <c r="D28" s="80">
        <v>3</v>
      </c>
      <c r="E28" s="80">
        <v>0</v>
      </c>
      <c r="F28" s="80">
        <v>83</v>
      </c>
      <c r="G28" s="80">
        <v>1</v>
      </c>
      <c r="H28" s="80">
        <v>1</v>
      </c>
      <c r="I28" s="80">
        <v>2</v>
      </c>
      <c r="J28" s="278" t="s">
        <v>477</v>
      </c>
      <c r="K28" s="280">
        <v>0</v>
      </c>
      <c r="L28" s="280">
        <v>0</v>
      </c>
      <c r="M28" s="280">
        <v>1</v>
      </c>
      <c r="N28" s="280">
        <v>1</v>
      </c>
      <c r="O28" s="280">
        <v>0</v>
      </c>
      <c r="P28" s="280">
        <v>0</v>
      </c>
      <c r="Q28" s="280">
        <v>1</v>
      </c>
      <c r="R28" s="280">
        <v>0</v>
      </c>
      <c r="S28" s="280">
        <v>0</v>
      </c>
      <c r="T28" s="280">
        <v>0</v>
      </c>
      <c r="U28" s="280">
        <v>0</v>
      </c>
      <c r="V28" s="280">
        <v>0</v>
      </c>
      <c r="W28" s="280">
        <v>0</v>
      </c>
      <c r="X28" s="278" t="s">
        <v>478</v>
      </c>
      <c r="Y28" s="80">
        <v>0</v>
      </c>
      <c r="Z28" s="80">
        <v>0</v>
      </c>
      <c r="AA28" s="80">
        <v>0</v>
      </c>
      <c r="AB28" s="80">
        <v>0</v>
      </c>
      <c r="AC28" s="80">
        <v>0</v>
      </c>
      <c r="AD28" s="80">
        <v>0</v>
      </c>
      <c r="AE28" s="80">
        <v>1</v>
      </c>
      <c r="AF28" s="80">
        <v>0</v>
      </c>
      <c r="AG28" s="80">
        <v>0</v>
      </c>
      <c r="AH28" s="80">
        <v>0</v>
      </c>
      <c r="AI28" s="80">
        <v>0</v>
      </c>
      <c r="AJ28" s="80">
        <v>0</v>
      </c>
      <c r="AK28" s="80">
        <v>0</v>
      </c>
      <c r="AL28" s="80">
        <f t="shared" si="0"/>
        <v>1</v>
      </c>
      <c r="AM28" s="80">
        <v>21</v>
      </c>
      <c r="AN28" s="80">
        <v>10</v>
      </c>
      <c r="AO28" s="278" t="s">
        <v>328</v>
      </c>
      <c r="AP28" s="80">
        <v>0</v>
      </c>
      <c r="AQ28" s="80">
        <v>1</v>
      </c>
      <c r="AR28" s="80">
        <v>0</v>
      </c>
      <c r="AS28" s="80">
        <v>0</v>
      </c>
      <c r="AT28" s="80">
        <v>0</v>
      </c>
      <c r="AU28" s="80">
        <v>0</v>
      </c>
      <c r="AV28" s="80">
        <v>0</v>
      </c>
      <c r="AW28" s="80">
        <v>0</v>
      </c>
      <c r="AX28" s="80">
        <v>0</v>
      </c>
      <c r="AY28" s="80">
        <v>0</v>
      </c>
      <c r="AZ28" s="80">
        <v>0</v>
      </c>
      <c r="BA28" s="80">
        <v>0</v>
      </c>
      <c r="BB28" s="80" t="s">
        <v>479</v>
      </c>
      <c r="BC28" s="80">
        <v>1</v>
      </c>
      <c r="BD28" s="80">
        <v>1</v>
      </c>
      <c r="BE28" s="80">
        <v>1</v>
      </c>
      <c r="BF28" s="80">
        <v>1</v>
      </c>
      <c r="BG28" s="80">
        <v>1</v>
      </c>
      <c r="BH28" s="278" t="s">
        <v>480</v>
      </c>
      <c r="BI28" s="278" t="s">
        <v>411</v>
      </c>
      <c r="BJ28" s="280">
        <v>0</v>
      </c>
      <c r="BK28" s="280">
        <v>0</v>
      </c>
      <c r="BL28" s="280">
        <v>0</v>
      </c>
      <c r="BM28" s="280">
        <v>0</v>
      </c>
      <c r="BN28" s="280">
        <v>0</v>
      </c>
      <c r="BO28" s="280">
        <v>0</v>
      </c>
      <c r="BP28" s="280">
        <v>0</v>
      </c>
      <c r="BQ28" s="280">
        <v>0</v>
      </c>
      <c r="BR28" s="280">
        <v>1</v>
      </c>
      <c r="BS28" s="280">
        <v>0</v>
      </c>
      <c r="BT28" s="280">
        <v>0</v>
      </c>
      <c r="BU28" s="280">
        <v>0</v>
      </c>
      <c r="BV28" s="280">
        <v>0</v>
      </c>
      <c r="BW28" s="280">
        <v>0</v>
      </c>
      <c r="BX28" s="280">
        <v>0</v>
      </c>
      <c r="BY28" s="280">
        <v>0</v>
      </c>
      <c r="BZ28" s="80">
        <v>1</v>
      </c>
      <c r="CA28" s="80">
        <v>2</v>
      </c>
      <c r="CB28" s="80">
        <v>0</v>
      </c>
      <c r="CC28" s="80">
        <v>2</v>
      </c>
      <c r="CD28" s="80">
        <v>1</v>
      </c>
      <c r="CE28" s="80">
        <v>2.5</v>
      </c>
    </row>
    <row r="29" spans="1:83">
      <c r="A29" s="80" t="s">
        <v>481</v>
      </c>
      <c r="B29" s="275">
        <v>44741</v>
      </c>
      <c r="C29" s="275">
        <v>44772</v>
      </c>
      <c r="D29" s="80">
        <v>31</v>
      </c>
      <c r="E29" s="80">
        <v>0</v>
      </c>
      <c r="F29" s="80">
        <v>20</v>
      </c>
      <c r="G29" s="80">
        <v>2</v>
      </c>
      <c r="H29" s="80">
        <v>2</v>
      </c>
      <c r="I29" s="80">
        <v>1</v>
      </c>
      <c r="J29" s="278" t="s">
        <v>482</v>
      </c>
      <c r="K29" s="280">
        <v>0</v>
      </c>
      <c r="L29" s="280">
        <v>0</v>
      </c>
      <c r="M29" s="280">
        <v>0</v>
      </c>
      <c r="N29" s="280">
        <v>0</v>
      </c>
      <c r="O29" s="280">
        <v>0</v>
      </c>
      <c r="P29" s="280">
        <v>0</v>
      </c>
      <c r="Q29" s="280">
        <v>0</v>
      </c>
      <c r="R29" s="280">
        <v>0</v>
      </c>
      <c r="S29" s="280">
        <v>0</v>
      </c>
      <c r="T29" s="280">
        <v>0</v>
      </c>
      <c r="U29" s="280">
        <v>1</v>
      </c>
      <c r="V29" s="280">
        <v>1</v>
      </c>
      <c r="W29" s="280">
        <v>0</v>
      </c>
      <c r="X29" s="278" t="s">
        <v>161</v>
      </c>
      <c r="Y29" s="80">
        <v>0</v>
      </c>
      <c r="Z29" s="80">
        <v>0</v>
      </c>
      <c r="AA29" s="80">
        <v>0</v>
      </c>
      <c r="AB29" s="80">
        <v>0</v>
      </c>
      <c r="AC29" s="80">
        <v>0</v>
      </c>
      <c r="AD29" s="80">
        <v>0</v>
      </c>
      <c r="AE29" s="80">
        <v>1</v>
      </c>
      <c r="AF29" s="80">
        <v>0</v>
      </c>
      <c r="AG29" s="80">
        <v>0</v>
      </c>
      <c r="AH29" s="80">
        <v>0</v>
      </c>
      <c r="AI29" s="80">
        <v>0</v>
      </c>
      <c r="AJ29" s="80">
        <v>0</v>
      </c>
      <c r="AK29" s="80">
        <v>0</v>
      </c>
      <c r="AL29" s="80">
        <f t="shared" si="0"/>
        <v>1</v>
      </c>
      <c r="AM29" s="80">
        <v>19</v>
      </c>
      <c r="AN29" s="80">
        <v>8</v>
      </c>
      <c r="AO29" s="278"/>
      <c r="AP29" s="80">
        <v>1</v>
      </c>
      <c r="AQ29" s="80">
        <v>0</v>
      </c>
      <c r="AR29" s="80">
        <v>0</v>
      </c>
      <c r="AS29" s="80">
        <v>0</v>
      </c>
      <c r="AT29" s="80">
        <v>0</v>
      </c>
      <c r="AU29" s="80">
        <v>0</v>
      </c>
      <c r="AV29" s="80">
        <v>0</v>
      </c>
      <c r="AW29" s="80">
        <v>0</v>
      </c>
      <c r="AX29" s="80">
        <v>0</v>
      </c>
      <c r="AY29" s="80">
        <v>0</v>
      </c>
      <c r="AZ29" s="80">
        <v>0</v>
      </c>
      <c r="BA29" s="80">
        <v>0</v>
      </c>
      <c r="BB29" s="80" t="s">
        <v>483</v>
      </c>
      <c r="BC29" s="80">
        <v>5</v>
      </c>
      <c r="BD29" s="80">
        <v>0</v>
      </c>
      <c r="BE29" s="80">
        <v>1</v>
      </c>
      <c r="BF29" s="80">
        <v>1</v>
      </c>
      <c r="BG29" s="80">
        <v>1</v>
      </c>
      <c r="BH29" s="278" t="s">
        <v>484</v>
      </c>
      <c r="BI29" s="278" t="s">
        <v>381</v>
      </c>
      <c r="BJ29" s="280">
        <v>1</v>
      </c>
      <c r="BK29" s="280">
        <v>0</v>
      </c>
      <c r="BL29" s="280">
        <v>0</v>
      </c>
      <c r="BM29" s="280">
        <v>0</v>
      </c>
      <c r="BN29" s="280">
        <v>0</v>
      </c>
      <c r="BO29" s="280">
        <v>0</v>
      </c>
      <c r="BP29" s="280">
        <v>0</v>
      </c>
      <c r="BQ29" s="280">
        <v>0</v>
      </c>
      <c r="BR29" s="280">
        <v>0</v>
      </c>
      <c r="BS29" s="280">
        <v>0</v>
      </c>
      <c r="BT29" s="280">
        <v>0</v>
      </c>
      <c r="BU29" s="280">
        <v>0</v>
      </c>
      <c r="BV29" s="280">
        <v>0</v>
      </c>
      <c r="BW29" s="280">
        <v>0</v>
      </c>
      <c r="BX29" s="280">
        <v>0</v>
      </c>
      <c r="BY29" s="280">
        <v>0</v>
      </c>
      <c r="BZ29" s="80">
        <v>1</v>
      </c>
      <c r="CA29" s="80">
        <v>3</v>
      </c>
      <c r="CB29" s="80">
        <v>0</v>
      </c>
      <c r="CC29" s="80">
        <v>0</v>
      </c>
      <c r="CD29" s="80">
        <v>1</v>
      </c>
      <c r="CE29" s="80">
        <v>2.0499999999999998</v>
      </c>
    </row>
    <row r="30" spans="1:83">
      <c r="A30" s="80" t="s">
        <v>485</v>
      </c>
      <c r="B30" s="275">
        <v>44748</v>
      </c>
      <c r="C30" s="275">
        <v>44754</v>
      </c>
      <c r="D30" s="80">
        <v>6</v>
      </c>
      <c r="E30" s="80">
        <v>0</v>
      </c>
      <c r="F30" s="80">
        <v>47</v>
      </c>
      <c r="G30" s="80">
        <v>1</v>
      </c>
      <c r="H30" s="80">
        <v>1</v>
      </c>
      <c r="I30" s="80">
        <v>1</v>
      </c>
      <c r="J30" s="278" t="s">
        <v>486</v>
      </c>
      <c r="K30" s="280">
        <v>0</v>
      </c>
      <c r="L30" s="280">
        <v>0</v>
      </c>
      <c r="M30" s="280">
        <v>1</v>
      </c>
      <c r="N30" s="280">
        <v>0</v>
      </c>
      <c r="O30" s="280">
        <v>0</v>
      </c>
      <c r="P30" s="280">
        <v>0</v>
      </c>
      <c r="Q30" s="280">
        <v>0</v>
      </c>
      <c r="R30" s="280">
        <v>0</v>
      </c>
      <c r="S30" s="280">
        <v>0</v>
      </c>
      <c r="T30" s="280">
        <v>0</v>
      </c>
      <c r="U30" s="280">
        <v>1</v>
      </c>
      <c r="V30" s="280">
        <v>0</v>
      </c>
      <c r="W30" s="280">
        <v>0</v>
      </c>
      <c r="X30" s="278" t="s">
        <v>487</v>
      </c>
      <c r="Y30" s="80">
        <v>0</v>
      </c>
      <c r="Z30" s="80">
        <v>1</v>
      </c>
      <c r="AA30" s="80">
        <v>0</v>
      </c>
      <c r="AB30" s="80">
        <v>0</v>
      </c>
      <c r="AC30" s="80">
        <v>0</v>
      </c>
      <c r="AD30" s="80">
        <v>0</v>
      </c>
      <c r="AE30" s="80">
        <v>0</v>
      </c>
      <c r="AF30" s="80">
        <v>0</v>
      </c>
      <c r="AG30" s="80">
        <v>0</v>
      </c>
      <c r="AH30" s="80">
        <v>0</v>
      </c>
      <c r="AI30" s="80">
        <v>0</v>
      </c>
      <c r="AJ30" s="80">
        <v>0</v>
      </c>
      <c r="AK30" s="80">
        <v>0</v>
      </c>
      <c r="AL30" s="80">
        <f t="shared" si="0"/>
        <v>1</v>
      </c>
      <c r="AM30" s="80">
        <v>15</v>
      </c>
      <c r="AN30" s="80">
        <v>11</v>
      </c>
      <c r="AO30" s="278"/>
      <c r="AP30" s="80">
        <v>1</v>
      </c>
      <c r="AQ30" s="80">
        <v>0</v>
      </c>
      <c r="AR30" s="80">
        <v>0</v>
      </c>
      <c r="AS30" s="80">
        <v>0</v>
      </c>
      <c r="AT30" s="80">
        <v>0</v>
      </c>
      <c r="AU30" s="80">
        <v>0</v>
      </c>
      <c r="AV30" s="80">
        <v>0</v>
      </c>
      <c r="AW30" s="80">
        <v>0</v>
      </c>
      <c r="AX30" s="80">
        <v>0</v>
      </c>
      <c r="AY30" s="80">
        <v>0</v>
      </c>
      <c r="AZ30" s="80">
        <v>0</v>
      </c>
      <c r="BA30" s="80">
        <v>0</v>
      </c>
      <c r="BB30" s="80" t="s">
        <v>488</v>
      </c>
      <c r="BC30" s="80">
        <v>5</v>
      </c>
      <c r="BD30" s="80">
        <v>0</v>
      </c>
      <c r="BE30" s="80">
        <v>1</v>
      </c>
      <c r="BF30" s="80">
        <v>1</v>
      </c>
      <c r="BG30" s="80">
        <v>1</v>
      </c>
      <c r="BH30" s="278" t="s">
        <v>489</v>
      </c>
      <c r="BI30" s="278" t="s">
        <v>490</v>
      </c>
      <c r="BJ30" s="280">
        <v>0</v>
      </c>
      <c r="BK30" s="280">
        <v>0</v>
      </c>
      <c r="BL30" s="280">
        <v>0</v>
      </c>
      <c r="BM30" s="280">
        <v>1</v>
      </c>
      <c r="BN30" s="280">
        <v>0</v>
      </c>
      <c r="BO30" s="280">
        <v>0</v>
      </c>
      <c r="BP30" s="280">
        <v>0</v>
      </c>
      <c r="BQ30" s="280">
        <v>0</v>
      </c>
      <c r="BR30" s="280">
        <v>0</v>
      </c>
      <c r="BS30" s="280">
        <v>0</v>
      </c>
      <c r="BT30" s="280">
        <v>0</v>
      </c>
      <c r="BU30" s="280">
        <v>0</v>
      </c>
      <c r="BV30" s="280">
        <v>0</v>
      </c>
      <c r="BW30" s="280">
        <v>0</v>
      </c>
      <c r="BX30" s="280">
        <v>0</v>
      </c>
      <c r="BY30" s="280">
        <v>0</v>
      </c>
      <c r="BZ30" s="80">
        <v>1</v>
      </c>
      <c r="CA30" s="80">
        <v>3</v>
      </c>
      <c r="CB30" s="80">
        <v>0</v>
      </c>
      <c r="CC30" s="80">
        <v>0</v>
      </c>
      <c r="CD30" s="80">
        <v>1</v>
      </c>
      <c r="CE30" s="80">
        <v>3.35</v>
      </c>
    </row>
    <row r="31" spans="1:83">
      <c r="A31" s="80" t="s">
        <v>491</v>
      </c>
      <c r="B31" s="275">
        <v>44752</v>
      </c>
      <c r="C31" s="275">
        <v>44760</v>
      </c>
      <c r="D31" s="80">
        <v>8</v>
      </c>
      <c r="E31" s="80">
        <v>1</v>
      </c>
      <c r="F31" s="80">
        <v>41</v>
      </c>
      <c r="G31" s="80">
        <v>2</v>
      </c>
      <c r="H31" s="80">
        <v>2</v>
      </c>
      <c r="I31" s="80">
        <v>3</v>
      </c>
      <c r="J31" s="278" t="s">
        <v>312</v>
      </c>
      <c r="K31" s="280">
        <v>0</v>
      </c>
      <c r="L31" s="280">
        <v>0</v>
      </c>
      <c r="M31" s="280">
        <v>1</v>
      </c>
      <c r="N31" s="280">
        <v>0</v>
      </c>
      <c r="O31" s="280">
        <v>0</v>
      </c>
      <c r="P31" s="280">
        <v>0</v>
      </c>
      <c r="Q31" s="280">
        <v>0</v>
      </c>
      <c r="R31" s="280">
        <v>0</v>
      </c>
      <c r="S31" s="280">
        <v>0</v>
      </c>
      <c r="T31" s="280">
        <v>0</v>
      </c>
      <c r="U31" s="280">
        <v>0</v>
      </c>
      <c r="V31" s="280">
        <v>0</v>
      </c>
      <c r="W31" s="280">
        <v>0</v>
      </c>
      <c r="X31" s="278" t="s">
        <v>427</v>
      </c>
      <c r="Y31" s="80">
        <v>0</v>
      </c>
      <c r="Z31" s="80">
        <v>0</v>
      </c>
      <c r="AA31" s="80">
        <v>0</v>
      </c>
      <c r="AB31" s="80">
        <v>0</v>
      </c>
      <c r="AC31" s="80">
        <v>0</v>
      </c>
      <c r="AD31" s="80">
        <v>0</v>
      </c>
      <c r="AE31" s="80">
        <v>0</v>
      </c>
      <c r="AF31" s="80">
        <v>0</v>
      </c>
      <c r="AG31" s="80">
        <v>1</v>
      </c>
      <c r="AH31" s="80">
        <v>0</v>
      </c>
      <c r="AI31" s="80">
        <v>0</v>
      </c>
      <c r="AJ31" s="80">
        <v>0</v>
      </c>
      <c r="AK31" s="80">
        <v>0</v>
      </c>
      <c r="AL31" s="80">
        <f t="shared" si="0"/>
        <v>1</v>
      </c>
      <c r="AM31" s="80">
        <v>26</v>
      </c>
      <c r="AN31" s="80">
        <v>20</v>
      </c>
      <c r="AO31" s="278" t="s">
        <v>492</v>
      </c>
      <c r="AP31" s="80">
        <v>0</v>
      </c>
      <c r="AQ31" s="80">
        <v>1</v>
      </c>
      <c r="AR31" s="80">
        <v>0</v>
      </c>
      <c r="AS31" s="80">
        <v>1</v>
      </c>
      <c r="AT31" s="80">
        <v>0</v>
      </c>
      <c r="AU31" s="80">
        <v>0</v>
      </c>
      <c r="AV31" s="80">
        <v>0</v>
      </c>
      <c r="AW31" s="80">
        <v>0</v>
      </c>
      <c r="AX31" s="80">
        <v>0</v>
      </c>
      <c r="AY31" s="80">
        <v>0</v>
      </c>
      <c r="AZ31" s="80">
        <v>0</v>
      </c>
      <c r="BA31" s="80">
        <v>0</v>
      </c>
      <c r="BB31" s="80" t="s">
        <v>493</v>
      </c>
      <c r="BC31" s="80">
        <v>1</v>
      </c>
      <c r="BD31" s="80">
        <v>3</v>
      </c>
      <c r="BE31" s="80">
        <v>1</v>
      </c>
      <c r="BF31" s="80">
        <v>1</v>
      </c>
      <c r="BG31" s="80">
        <v>2</v>
      </c>
      <c r="BH31" s="278" t="s">
        <v>494</v>
      </c>
      <c r="BI31" s="278" t="s">
        <v>381</v>
      </c>
      <c r="BJ31" s="280">
        <v>1</v>
      </c>
      <c r="BK31" s="280">
        <v>0</v>
      </c>
      <c r="BL31" s="280">
        <v>0</v>
      </c>
      <c r="BM31" s="280">
        <v>0</v>
      </c>
      <c r="BN31" s="280">
        <v>0</v>
      </c>
      <c r="BO31" s="280">
        <v>0</v>
      </c>
      <c r="BP31" s="280">
        <v>0</v>
      </c>
      <c r="BQ31" s="280">
        <v>0</v>
      </c>
      <c r="BR31" s="280">
        <v>0</v>
      </c>
      <c r="BS31" s="280">
        <v>0</v>
      </c>
      <c r="BT31" s="280">
        <v>0</v>
      </c>
      <c r="BU31" s="280">
        <v>0</v>
      </c>
      <c r="BV31" s="280">
        <v>0</v>
      </c>
      <c r="BW31" s="280">
        <v>0</v>
      </c>
      <c r="BX31" s="280">
        <v>0</v>
      </c>
      <c r="BY31" s="280">
        <v>0</v>
      </c>
      <c r="BZ31" s="80">
        <v>1</v>
      </c>
      <c r="CA31" s="80">
        <v>3</v>
      </c>
      <c r="CB31" s="80">
        <v>0</v>
      </c>
      <c r="CC31" s="80">
        <v>2</v>
      </c>
      <c r="CD31" s="80">
        <v>3</v>
      </c>
      <c r="CE31" s="80">
        <v>2.5</v>
      </c>
    </row>
    <row r="32" spans="1:83">
      <c r="A32" s="80" t="s">
        <v>495</v>
      </c>
      <c r="B32" s="275">
        <v>44765</v>
      </c>
      <c r="C32" s="275">
        <v>44767</v>
      </c>
      <c r="D32" s="80">
        <v>2</v>
      </c>
      <c r="E32" s="80">
        <v>0</v>
      </c>
      <c r="F32" s="80">
        <v>58</v>
      </c>
      <c r="G32" s="80">
        <v>1</v>
      </c>
      <c r="H32" s="80">
        <v>1</v>
      </c>
      <c r="I32" s="80">
        <v>1</v>
      </c>
      <c r="J32" s="278" t="s">
        <v>496</v>
      </c>
      <c r="K32" s="280">
        <v>0</v>
      </c>
      <c r="L32" s="280">
        <v>0</v>
      </c>
      <c r="M32" s="280">
        <v>0</v>
      </c>
      <c r="N32" s="280">
        <v>0</v>
      </c>
      <c r="O32" s="280">
        <v>0</v>
      </c>
      <c r="P32" s="280">
        <v>0</v>
      </c>
      <c r="Q32" s="280">
        <v>0</v>
      </c>
      <c r="R32" s="280">
        <v>0</v>
      </c>
      <c r="S32" s="280">
        <v>1</v>
      </c>
      <c r="T32" s="280">
        <v>0</v>
      </c>
      <c r="U32" s="280">
        <v>0</v>
      </c>
      <c r="V32" s="280">
        <v>1</v>
      </c>
      <c r="W32" s="280">
        <v>0</v>
      </c>
      <c r="X32" s="278" t="s">
        <v>239</v>
      </c>
      <c r="Y32" s="80">
        <v>0</v>
      </c>
      <c r="Z32" s="80">
        <v>0</v>
      </c>
      <c r="AA32" s="80">
        <v>0</v>
      </c>
      <c r="AB32" s="80">
        <v>0</v>
      </c>
      <c r="AC32" s="80">
        <v>0</v>
      </c>
      <c r="AD32" s="80">
        <v>0</v>
      </c>
      <c r="AE32" s="80">
        <v>0</v>
      </c>
      <c r="AF32" s="80">
        <v>0</v>
      </c>
      <c r="AG32" s="80">
        <v>0</v>
      </c>
      <c r="AH32" s="80">
        <v>1</v>
      </c>
      <c r="AI32" s="80">
        <v>0</v>
      </c>
      <c r="AJ32" s="80">
        <v>0</v>
      </c>
      <c r="AK32" s="80">
        <v>0</v>
      </c>
      <c r="AL32" s="80">
        <f t="shared" si="0"/>
        <v>1</v>
      </c>
      <c r="AM32" s="80">
        <v>16</v>
      </c>
      <c r="AN32" s="80">
        <v>11</v>
      </c>
      <c r="AO32" s="278"/>
      <c r="AP32" s="80">
        <v>1</v>
      </c>
      <c r="AQ32" s="80">
        <v>0</v>
      </c>
      <c r="AR32" s="80">
        <v>0</v>
      </c>
      <c r="AS32" s="80">
        <v>0</v>
      </c>
      <c r="AT32" s="80">
        <v>0</v>
      </c>
      <c r="AU32" s="80">
        <v>0</v>
      </c>
      <c r="AV32" s="80">
        <v>0</v>
      </c>
      <c r="AW32" s="80">
        <v>0</v>
      </c>
      <c r="AX32" s="80">
        <v>0</v>
      </c>
      <c r="AY32" s="80">
        <v>0</v>
      </c>
      <c r="AZ32" s="80">
        <v>0</v>
      </c>
      <c r="BA32" s="80">
        <v>0</v>
      </c>
      <c r="BB32" s="80" t="s">
        <v>497</v>
      </c>
      <c r="BC32" s="80">
        <v>1</v>
      </c>
      <c r="BD32" s="80">
        <v>1</v>
      </c>
      <c r="BE32" s="80">
        <v>1</v>
      </c>
      <c r="BF32" s="80">
        <v>2</v>
      </c>
      <c r="BG32" s="80">
        <v>2</v>
      </c>
      <c r="BH32" s="278" t="s">
        <v>465</v>
      </c>
      <c r="BI32" s="278" t="s">
        <v>498</v>
      </c>
      <c r="BJ32" s="280">
        <v>0</v>
      </c>
      <c r="BK32" s="280">
        <v>1</v>
      </c>
      <c r="BL32" s="280">
        <v>0</v>
      </c>
      <c r="BM32" s="280">
        <v>0</v>
      </c>
      <c r="BN32" s="280">
        <v>0</v>
      </c>
      <c r="BO32" s="280">
        <v>0</v>
      </c>
      <c r="BP32" s="280">
        <v>0</v>
      </c>
      <c r="BQ32" s="280">
        <v>0</v>
      </c>
      <c r="BR32" s="280">
        <v>0</v>
      </c>
      <c r="BS32" s="280">
        <v>0</v>
      </c>
      <c r="BT32" s="280">
        <v>0</v>
      </c>
      <c r="BU32" s="280">
        <v>0</v>
      </c>
      <c r="BV32" s="280">
        <v>0</v>
      </c>
      <c r="BW32" s="280">
        <v>0</v>
      </c>
      <c r="BX32" s="280">
        <v>0</v>
      </c>
      <c r="BY32" s="280">
        <v>0</v>
      </c>
      <c r="BZ32" s="80">
        <v>1</v>
      </c>
      <c r="CA32" s="80">
        <v>2</v>
      </c>
      <c r="CB32" s="80">
        <v>0</v>
      </c>
      <c r="CC32" s="80">
        <v>1</v>
      </c>
      <c r="CD32" s="80">
        <v>1</v>
      </c>
      <c r="CE32" s="80">
        <v>2.1</v>
      </c>
    </row>
    <row r="33" spans="1:83">
      <c r="A33" s="80" t="s">
        <v>499</v>
      </c>
      <c r="B33" s="275">
        <v>44775</v>
      </c>
      <c r="C33" s="275">
        <v>44777</v>
      </c>
      <c r="D33" s="80">
        <v>2</v>
      </c>
      <c r="E33" s="80">
        <v>0</v>
      </c>
      <c r="F33" s="80">
        <v>59</v>
      </c>
      <c r="G33" s="80">
        <v>1</v>
      </c>
      <c r="H33" s="80">
        <v>1</v>
      </c>
      <c r="I33" s="80">
        <v>2</v>
      </c>
      <c r="J33" s="278" t="s">
        <v>500</v>
      </c>
      <c r="K33" s="280">
        <v>0</v>
      </c>
      <c r="L33" s="280">
        <v>0</v>
      </c>
      <c r="M33" s="280">
        <v>1</v>
      </c>
      <c r="N33" s="280">
        <v>0</v>
      </c>
      <c r="O33" s="280">
        <v>0</v>
      </c>
      <c r="P33" s="280">
        <v>1</v>
      </c>
      <c r="Q33" s="280">
        <v>0</v>
      </c>
      <c r="R33" s="280">
        <v>0</v>
      </c>
      <c r="S33" s="280">
        <v>0</v>
      </c>
      <c r="T33" s="280">
        <v>0</v>
      </c>
      <c r="U33" s="280">
        <v>0</v>
      </c>
      <c r="V33" s="280">
        <v>0</v>
      </c>
      <c r="W33" s="280">
        <v>0</v>
      </c>
      <c r="X33" s="278" t="s">
        <v>501</v>
      </c>
      <c r="Y33" s="80">
        <v>0</v>
      </c>
      <c r="Z33" s="80">
        <v>0</v>
      </c>
      <c r="AA33" s="80">
        <v>0</v>
      </c>
      <c r="AB33" s="80">
        <v>0</v>
      </c>
      <c r="AC33" s="80">
        <v>0</v>
      </c>
      <c r="AD33" s="80">
        <v>0</v>
      </c>
      <c r="AE33" s="80">
        <v>0</v>
      </c>
      <c r="AF33" s="80">
        <v>0</v>
      </c>
      <c r="AG33" s="80">
        <v>0</v>
      </c>
      <c r="AH33" s="80">
        <v>0</v>
      </c>
      <c r="AI33" s="80">
        <v>1</v>
      </c>
      <c r="AJ33" s="80">
        <v>0</v>
      </c>
      <c r="AK33" s="80">
        <v>0</v>
      </c>
      <c r="AL33" s="80">
        <f t="shared" si="0"/>
        <v>1</v>
      </c>
      <c r="AM33" s="80">
        <v>15</v>
      </c>
      <c r="AN33" s="80">
        <v>11</v>
      </c>
      <c r="AO33" s="278"/>
      <c r="AP33" s="80">
        <v>1</v>
      </c>
      <c r="AQ33" s="80">
        <v>0</v>
      </c>
      <c r="AR33" s="80">
        <v>0</v>
      </c>
      <c r="AS33" s="80">
        <v>0</v>
      </c>
      <c r="AT33" s="80">
        <v>0</v>
      </c>
      <c r="AU33" s="80">
        <v>0</v>
      </c>
      <c r="AV33" s="80">
        <v>0</v>
      </c>
      <c r="AW33" s="80">
        <v>0</v>
      </c>
      <c r="AX33" s="80">
        <v>0</v>
      </c>
      <c r="AY33" s="80">
        <v>0</v>
      </c>
      <c r="AZ33" s="80">
        <v>0</v>
      </c>
      <c r="BA33" s="80">
        <v>0</v>
      </c>
      <c r="BB33" s="80" t="s">
        <v>502</v>
      </c>
      <c r="BC33" s="80">
        <v>5</v>
      </c>
      <c r="BD33" s="80">
        <v>0</v>
      </c>
      <c r="BE33" s="80">
        <v>1</v>
      </c>
      <c r="BF33" s="80">
        <v>2</v>
      </c>
      <c r="BG33" s="80">
        <v>2</v>
      </c>
      <c r="BH33" s="278" t="s">
        <v>465</v>
      </c>
      <c r="BI33" s="278" t="s">
        <v>359</v>
      </c>
      <c r="BJ33" s="280">
        <v>0</v>
      </c>
      <c r="BK33" s="280">
        <v>0</v>
      </c>
      <c r="BL33" s="280">
        <v>1</v>
      </c>
      <c r="BM33" s="280">
        <v>0</v>
      </c>
      <c r="BN33" s="280">
        <v>0</v>
      </c>
      <c r="BO33" s="280">
        <v>0</v>
      </c>
      <c r="BP33" s="280">
        <v>0</v>
      </c>
      <c r="BQ33" s="280">
        <v>0</v>
      </c>
      <c r="BR33" s="280">
        <v>0</v>
      </c>
      <c r="BS33" s="280">
        <v>0</v>
      </c>
      <c r="BT33" s="280">
        <v>0</v>
      </c>
      <c r="BU33" s="280">
        <v>0</v>
      </c>
      <c r="BV33" s="280">
        <v>0</v>
      </c>
      <c r="BW33" s="280">
        <v>0</v>
      </c>
      <c r="BX33" s="280">
        <v>1</v>
      </c>
      <c r="BY33" s="280">
        <v>0</v>
      </c>
      <c r="BZ33" s="80">
        <v>1</v>
      </c>
      <c r="CA33" s="80">
        <v>2</v>
      </c>
      <c r="CB33" s="80">
        <v>0</v>
      </c>
      <c r="CC33" s="80">
        <v>0</v>
      </c>
      <c r="CD33" s="80">
        <v>1</v>
      </c>
      <c r="CE33" s="80">
        <v>2.15</v>
      </c>
    </row>
    <row r="34" spans="1:83">
      <c r="A34" s="80" t="s">
        <v>503</v>
      </c>
      <c r="B34" s="275">
        <v>44776</v>
      </c>
      <c r="C34" s="275">
        <v>44779</v>
      </c>
      <c r="D34" s="80">
        <v>3</v>
      </c>
      <c r="E34" s="80">
        <v>1</v>
      </c>
      <c r="F34" s="80">
        <v>87</v>
      </c>
      <c r="G34" s="80">
        <v>2</v>
      </c>
      <c r="H34" s="80">
        <v>1</v>
      </c>
      <c r="I34" s="80">
        <v>2</v>
      </c>
      <c r="J34" s="278" t="s">
        <v>504</v>
      </c>
      <c r="K34" s="280">
        <v>0</v>
      </c>
      <c r="L34" s="280">
        <v>0</v>
      </c>
      <c r="M34" s="280">
        <v>0</v>
      </c>
      <c r="N34" s="280">
        <v>1</v>
      </c>
      <c r="O34" s="280">
        <v>1</v>
      </c>
      <c r="P34" s="280">
        <v>0</v>
      </c>
      <c r="Q34" s="280">
        <v>0</v>
      </c>
      <c r="R34" s="280">
        <v>0</v>
      </c>
      <c r="S34" s="280">
        <v>0</v>
      </c>
      <c r="T34" s="280">
        <v>0</v>
      </c>
      <c r="U34" s="280">
        <v>0</v>
      </c>
      <c r="V34" s="280">
        <v>0</v>
      </c>
      <c r="W34" s="280">
        <v>0</v>
      </c>
      <c r="X34" s="278" t="s">
        <v>161</v>
      </c>
      <c r="Y34" s="80">
        <v>0</v>
      </c>
      <c r="Z34" s="80">
        <v>0</v>
      </c>
      <c r="AA34" s="80">
        <v>0</v>
      </c>
      <c r="AB34" s="80">
        <v>0</v>
      </c>
      <c r="AC34" s="80">
        <v>0</v>
      </c>
      <c r="AD34" s="80">
        <v>0</v>
      </c>
      <c r="AE34" s="80">
        <v>1</v>
      </c>
      <c r="AF34" s="80">
        <v>0</v>
      </c>
      <c r="AG34" s="80">
        <v>0</v>
      </c>
      <c r="AH34" s="80">
        <v>0</v>
      </c>
      <c r="AI34" s="80">
        <v>0</v>
      </c>
      <c r="AJ34" s="80">
        <v>0</v>
      </c>
      <c r="AK34" s="80">
        <v>0</v>
      </c>
      <c r="AL34" s="80">
        <f t="shared" si="0"/>
        <v>1</v>
      </c>
      <c r="AM34" s="80">
        <v>26</v>
      </c>
      <c r="AN34" s="80">
        <v>14</v>
      </c>
      <c r="AO34" s="278" t="s">
        <v>165</v>
      </c>
      <c r="AP34" s="80">
        <v>0</v>
      </c>
      <c r="AQ34" s="80">
        <v>0</v>
      </c>
      <c r="AR34" s="80">
        <v>0</v>
      </c>
      <c r="AS34" s="80">
        <v>1</v>
      </c>
      <c r="AT34" s="80">
        <v>0</v>
      </c>
      <c r="AU34" s="80">
        <v>0</v>
      </c>
      <c r="AV34" s="80">
        <v>0</v>
      </c>
      <c r="AW34" s="80">
        <v>0</v>
      </c>
      <c r="AX34" s="80">
        <v>0</v>
      </c>
      <c r="AY34" s="80">
        <v>0</v>
      </c>
      <c r="AZ34" s="80">
        <v>0</v>
      </c>
      <c r="BA34" s="80">
        <v>0</v>
      </c>
      <c r="BB34" s="80" t="s">
        <v>505</v>
      </c>
      <c r="BC34" s="80">
        <v>1</v>
      </c>
      <c r="BD34" s="80">
        <v>3</v>
      </c>
      <c r="BE34" s="80">
        <v>1</v>
      </c>
      <c r="BF34" s="80">
        <v>2</v>
      </c>
      <c r="BG34" s="80">
        <v>2</v>
      </c>
      <c r="BH34" s="278" t="s">
        <v>506</v>
      </c>
      <c r="BI34" s="278" t="s">
        <v>507</v>
      </c>
      <c r="BJ34" s="280">
        <v>0</v>
      </c>
      <c r="BK34" s="280">
        <v>0</v>
      </c>
      <c r="BL34" s="280">
        <v>0</v>
      </c>
      <c r="BM34" s="280">
        <v>1</v>
      </c>
      <c r="BN34" s="280">
        <v>0</v>
      </c>
      <c r="BO34" s="280">
        <v>0</v>
      </c>
      <c r="BP34" s="280">
        <v>0</v>
      </c>
      <c r="BQ34" s="280">
        <v>0</v>
      </c>
      <c r="BR34" s="280">
        <v>0</v>
      </c>
      <c r="BS34" s="280">
        <v>0</v>
      </c>
      <c r="BT34" s="280">
        <v>1</v>
      </c>
      <c r="BU34" s="280">
        <v>0</v>
      </c>
      <c r="BV34" s="280">
        <v>0</v>
      </c>
      <c r="BW34" s="280">
        <v>0</v>
      </c>
      <c r="BX34" s="280">
        <v>0</v>
      </c>
      <c r="BY34" s="280">
        <v>0</v>
      </c>
      <c r="BZ34" s="80">
        <v>1</v>
      </c>
      <c r="CA34" s="80">
        <v>2</v>
      </c>
      <c r="CB34" s="80">
        <v>0</v>
      </c>
      <c r="CC34" s="80">
        <v>3</v>
      </c>
      <c r="CD34" s="80">
        <v>3</v>
      </c>
      <c r="CE34" s="80">
        <v>3.3</v>
      </c>
    </row>
    <row r="35" spans="1:83">
      <c r="A35" s="80" t="s">
        <v>508</v>
      </c>
      <c r="B35" s="275">
        <v>44778</v>
      </c>
      <c r="C35" s="275">
        <v>44800</v>
      </c>
      <c r="D35" s="80">
        <v>22</v>
      </c>
      <c r="E35" s="80">
        <v>1</v>
      </c>
      <c r="F35" s="80">
        <v>52</v>
      </c>
      <c r="G35" s="80">
        <v>2</v>
      </c>
      <c r="H35" s="80">
        <v>1</v>
      </c>
      <c r="I35" s="80">
        <v>3</v>
      </c>
      <c r="J35" s="278" t="s">
        <v>509</v>
      </c>
      <c r="K35" s="280">
        <v>0</v>
      </c>
      <c r="L35" s="280">
        <v>0</v>
      </c>
      <c r="M35" s="280">
        <v>1</v>
      </c>
      <c r="N35" s="280">
        <v>1</v>
      </c>
      <c r="O35" s="280">
        <v>0</v>
      </c>
      <c r="P35" s="280">
        <v>0</v>
      </c>
      <c r="Q35" s="280">
        <v>0</v>
      </c>
      <c r="R35" s="280">
        <v>0</v>
      </c>
      <c r="S35" s="280">
        <v>0</v>
      </c>
      <c r="T35" s="280">
        <v>0</v>
      </c>
      <c r="U35" s="280">
        <v>0</v>
      </c>
      <c r="V35" s="280">
        <v>0</v>
      </c>
      <c r="W35" s="280">
        <v>1</v>
      </c>
      <c r="X35" s="278" t="s">
        <v>324</v>
      </c>
      <c r="Y35" s="80">
        <v>0</v>
      </c>
      <c r="Z35" s="80">
        <v>0</v>
      </c>
      <c r="AA35" s="80">
        <v>0</v>
      </c>
      <c r="AB35" s="80">
        <v>0</v>
      </c>
      <c r="AC35" s="80">
        <v>0</v>
      </c>
      <c r="AD35" s="80">
        <v>1</v>
      </c>
      <c r="AE35" s="80">
        <v>0</v>
      </c>
      <c r="AF35" s="80">
        <v>0</v>
      </c>
      <c r="AG35" s="80">
        <v>0</v>
      </c>
      <c r="AH35" s="80">
        <v>0</v>
      </c>
      <c r="AI35" s="80">
        <v>0</v>
      </c>
      <c r="AJ35" s="80">
        <v>0</v>
      </c>
      <c r="AK35" s="80">
        <v>0</v>
      </c>
      <c r="AL35" s="80">
        <f t="shared" si="0"/>
        <v>1</v>
      </c>
      <c r="AM35" s="80">
        <v>21</v>
      </c>
      <c r="AN35" s="80">
        <v>15</v>
      </c>
      <c r="AO35" s="278" t="s">
        <v>165</v>
      </c>
      <c r="AP35" s="80">
        <v>0</v>
      </c>
      <c r="AQ35" s="80">
        <v>0</v>
      </c>
      <c r="AR35" s="80">
        <v>0</v>
      </c>
      <c r="AS35" s="80">
        <v>1</v>
      </c>
      <c r="AT35" s="80">
        <v>0</v>
      </c>
      <c r="AU35" s="80">
        <v>0</v>
      </c>
      <c r="AV35" s="80">
        <v>0</v>
      </c>
      <c r="AW35" s="80">
        <v>0</v>
      </c>
      <c r="AX35" s="80">
        <v>0</v>
      </c>
      <c r="AY35" s="80">
        <v>0</v>
      </c>
      <c r="AZ35" s="80">
        <v>0</v>
      </c>
      <c r="BA35" s="80">
        <v>0</v>
      </c>
      <c r="BB35" s="80" t="s">
        <v>510</v>
      </c>
      <c r="BC35" s="80">
        <v>1</v>
      </c>
      <c r="BD35" s="80">
        <v>3</v>
      </c>
      <c r="BE35" s="80">
        <v>1</v>
      </c>
      <c r="BF35" s="80">
        <v>2</v>
      </c>
      <c r="BG35" s="80">
        <v>2</v>
      </c>
      <c r="BH35" s="278" t="s">
        <v>511</v>
      </c>
      <c r="BI35" s="278" t="s">
        <v>507</v>
      </c>
      <c r="BJ35" s="280">
        <v>0</v>
      </c>
      <c r="BK35" s="280">
        <v>0</v>
      </c>
      <c r="BL35" s="280">
        <v>0</v>
      </c>
      <c r="BM35" s="280">
        <v>1</v>
      </c>
      <c r="BN35" s="280">
        <v>0</v>
      </c>
      <c r="BO35" s="280">
        <v>0</v>
      </c>
      <c r="BP35" s="280">
        <v>0</v>
      </c>
      <c r="BQ35" s="280">
        <v>0</v>
      </c>
      <c r="BR35" s="280">
        <v>0</v>
      </c>
      <c r="BS35" s="280">
        <v>0</v>
      </c>
      <c r="BT35" s="280">
        <v>1</v>
      </c>
      <c r="BU35" s="280">
        <v>0</v>
      </c>
      <c r="BV35" s="280">
        <v>0</v>
      </c>
      <c r="BW35" s="280">
        <v>0</v>
      </c>
      <c r="BX35" s="280">
        <v>0</v>
      </c>
      <c r="BY35" s="280">
        <v>0</v>
      </c>
      <c r="BZ35" s="80">
        <v>2</v>
      </c>
      <c r="CA35" s="80">
        <v>2</v>
      </c>
      <c r="CB35" s="80">
        <v>0</v>
      </c>
      <c r="CC35" s="80">
        <v>2</v>
      </c>
      <c r="CD35" s="80">
        <v>2</v>
      </c>
      <c r="CE35" s="80">
        <v>2.5499999999999998</v>
      </c>
    </row>
    <row r="36" spans="1:83">
      <c r="A36" s="80" t="s">
        <v>512</v>
      </c>
      <c r="B36" s="275">
        <v>44795</v>
      </c>
      <c r="C36" s="275">
        <v>44798</v>
      </c>
      <c r="D36" s="80">
        <v>3</v>
      </c>
      <c r="E36" s="80">
        <v>0</v>
      </c>
      <c r="F36" s="80">
        <v>62</v>
      </c>
      <c r="G36" s="80">
        <v>1</v>
      </c>
      <c r="H36" s="80">
        <v>2</v>
      </c>
      <c r="I36" s="80">
        <v>1</v>
      </c>
      <c r="J36" s="278" t="s">
        <v>513</v>
      </c>
      <c r="K36" s="280">
        <v>0</v>
      </c>
      <c r="L36" s="280">
        <v>0</v>
      </c>
      <c r="M36" s="280">
        <v>0</v>
      </c>
      <c r="N36" s="280">
        <v>0</v>
      </c>
      <c r="O36" s="280">
        <v>0</v>
      </c>
      <c r="P36" s="280">
        <v>0</v>
      </c>
      <c r="Q36" s="280">
        <v>0</v>
      </c>
      <c r="R36" s="280">
        <v>0</v>
      </c>
      <c r="S36" s="280">
        <v>0</v>
      </c>
      <c r="T36" s="280">
        <v>0</v>
      </c>
      <c r="U36" s="280">
        <v>0</v>
      </c>
      <c r="V36" s="280">
        <v>0</v>
      </c>
      <c r="W36" s="280">
        <v>1</v>
      </c>
      <c r="X36" s="278" t="s">
        <v>161</v>
      </c>
      <c r="Y36" s="80">
        <v>0</v>
      </c>
      <c r="Z36" s="80">
        <v>0</v>
      </c>
      <c r="AA36" s="80">
        <v>0</v>
      </c>
      <c r="AB36" s="80">
        <v>0</v>
      </c>
      <c r="AC36" s="80">
        <v>0</v>
      </c>
      <c r="AD36" s="80">
        <v>0</v>
      </c>
      <c r="AE36" s="80">
        <v>1</v>
      </c>
      <c r="AF36" s="80">
        <v>0</v>
      </c>
      <c r="AG36" s="80">
        <v>0</v>
      </c>
      <c r="AH36" s="80">
        <v>0</v>
      </c>
      <c r="AI36" s="80">
        <v>0</v>
      </c>
      <c r="AJ36" s="80">
        <v>0</v>
      </c>
      <c r="AK36" s="80">
        <v>0</v>
      </c>
      <c r="AL36" s="80">
        <f t="shared" si="0"/>
        <v>1</v>
      </c>
      <c r="AM36" s="80">
        <v>19</v>
      </c>
      <c r="AN36" s="80">
        <v>13</v>
      </c>
      <c r="AO36" s="278"/>
      <c r="AP36" s="80">
        <v>1</v>
      </c>
      <c r="AQ36" s="80">
        <v>0</v>
      </c>
      <c r="AR36" s="80">
        <v>0</v>
      </c>
      <c r="AS36" s="80">
        <v>0</v>
      </c>
      <c r="AT36" s="80">
        <v>0</v>
      </c>
      <c r="AU36" s="80">
        <v>0</v>
      </c>
      <c r="AV36" s="80">
        <v>0</v>
      </c>
      <c r="AW36" s="80">
        <v>0</v>
      </c>
      <c r="AX36" s="80">
        <v>0</v>
      </c>
      <c r="AY36" s="80">
        <v>0</v>
      </c>
      <c r="AZ36" s="80">
        <v>0</v>
      </c>
      <c r="BA36" s="80">
        <v>0</v>
      </c>
      <c r="BB36" s="80" t="s">
        <v>514</v>
      </c>
      <c r="BC36" s="80">
        <v>5</v>
      </c>
      <c r="BD36" s="80">
        <v>0</v>
      </c>
      <c r="BE36" s="80">
        <v>1</v>
      </c>
      <c r="BF36" s="80">
        <v>1</v>
      </c>
      <c r="BG36" s="80">
        <v>2</v>
      </c>
      <c r="BH36" s="278" t="s">
        <v>515</v>
      </c>
      <c r="BI36" s="278" t="s">
        <v>516</v>
      </c>
      <c r="BJ36" s="280">
        <v>0</v>
      </c>
      <c r="BK36" s="280">
        <v>0</v>
      </c>
      <c r="BL36" s="280">
        <v>0</v>
      </c>
      <c r="BM36" s="280">
        <v>1</v>
      </c>
      <c r="BN36" s="280">
        <v>0</v>
      </c>
      <c r="BO36" s="280">
        <v>0</v>
      </c>
      <c r="BP36" s="280">
        <v>0</v>
      </c>
      <c r="BQ36" s="280">
        <v>0</v>
      </c>
      <c r="BR36" s="280">
        <v>0</v>
      </c>
      <c r="BS36" s="280">
        <v>0</v>
      </c>
      <c r="BT36" s="280">
        <v>0</v>
      </c>
      <c r="BU36" s="280">
        <v>0</v>
      </c>
      <c r="BV36" s="280">
        <v>0</v>
      </c>
      <c r="BW36" s="280">
        <v>0</v>
      </c>
      <c r="BX36" s="280">
        <v>0</v>
      </c>
      <c r="BY36" s="280">
        <v>0</v>
      </c>
      <c r="BZ36" s="80">
        <v>2</v>
      </c>
      <c r="CA36" s="80">
        <v>2</v>
      </c>
      <c r="CB36" s="80">
        <v>0</v>
      </c>
      <c r="CC36" s="80">
        <v>1</v>
      </c>
      <c r="CD36" s="80">
        <v>1</v>
      </c>
      <c r="CE36" s="80">
        <v>1.55</v>
      </c>
    </row>
    <row r="37" spans="1:83">
      <c r="A37" s="80" t="s">
        <v>517</v>
      </c>
      <c r="B37" s="275">
        <v>44796</v>
      </c>
      <c r="C37" s="275">
        <v>44797</v>
      </c>
      <c r="D37" s="80">
        <v>1</v>
      </c>
      <c r="E37" s="80">
        <v>1</v>
      </c>
      <c r="F37" s="80">
        <v>46</v>
      </c>
      <c r="G37" s="80">
        <v>1</v>
      </c>
      <c r="H37" s="80">
        <v>1</v>
      </c>
      <c r="I37" s="80">
        <v>2</v>
      </c>
      <c r="J37" s="278" t="s">
        <v>372</v>
      </c>
      <c r="K37" s="280">
        <v>1</v>
      </c>
      <c r="L37" s="280">
        <v>0</v>
      </c>
      <c r="M37" s="280">
        <v>0</v>
      </c>
      <c r="N37" s="280">
        <v>0</v>
      </c>
      <c r="O37" s="280">
        <v>0</v>
      </c>
      <c r="P37" s="280">
        <v>0</v>
      </c>
      <c r="Q37" s="280">
        <v>0</v>
      </c>
      <c r="R37" s="280">
        <v>0</v>
      </c>
      <c r="S37" s="280">
        <v>0</v>
      </c>
      <c r="T37" s="280">
        <v>0</v>
      </c>
      <c r="U37" s="280">
        <v>0</v>
      </c>
      <c r="V37" s="280">
        <v>0</v>
      </c>
      <c r="W37" s="280">
        <v>0</v>
      </c>
      <c r="X37" s="278" t="s">
        <v>487</v>
      </c>
      <c r="Y37" s="80">
        <v>0</v>
      </c>
      <c r="Z37" s="80">
        <v>1</v>
      </c>
      <c r="AA37" s="80">
        <v>0</v>
      </c>
      <c r="AB37" s="80">
        <v>0</v>
      </c>
      <c r="AC37" s="80">
        <v>0</v>
      </c>
      <c r="AD37" s="80">
        <v>0</v>
      </c>
      <c r="AE37" s="80">
        <v>0</v>
      </c>
      <c r="AF37" s="80">
        <v>0</v>
      </c>
      <c r="AG37" s="80">
        <v>0</v>
      </c>
      <c r="AH37" s="80">
        <v>0</v>
      </c>
      <c r="AI37" s="80">
        <v>0</v>
      </c>
      <c r="AJ37" s="80">
        <v>0</v>
      </c>
      <c r="AK37" s="80">
        <v>0</v>
      </c>
      <c r="AL37" s="80">
        <f t="shared" si="0"/>
        <v>1</v>
      </c>
      <c r="AM37" s="80">
        <v>26</v>
      </c>
      <c r="AN37" s="80">
        <v>32</v>
      </c>
      <c r="AO37" s="278" t="s">
        <v>165</v>
      </c>
      <c r="AP37" s="80">
        <v>0</v>
      </c>
      <c r="AQ37" s="80">
        <v>0</v>
      </c>
      <c r="AR37" s="80">
        <v>0</v>
      </c>
      <c r="AS37" s="80">
        <v>1</v>
      </c>
      <c r="AT37" s="80">
        <v>0</v>
      </c>
      <c r="AU37" s="80">
        <v>0</v>
      </c>
      <c r="AV37" s="80">
        <v>0</v>
      </c>
      <c r="AW37" s="80">
        <v>0</v>
      </c>
      <c r="AX37" s="80">
        <v>0</v>
      </c>
      <c r="AY37" s="80">
        <v>0</v>
      </c>
      <c r="AZ37" s="80">
        <v>0</v>
      </c>
      <c r="BA37" s="80">
        <v>0</v>
      </c>
      <c r="BB37" s="80" t="s">
        <v>518</v>
      </c>
      <c r="BC37" s="80">
        <v>1</v>
      </c>
      <c r="BD37" s="80">
        <v>2</v>
      </c>
      <c r="BE37" s="80">
        <v>1</v>
      </c>
      <c r="BF37" s="80">
        <v>2</v>
      </c>
      <c r="BG37" s="80">
        <v>2</v>
      </c>
      <c r="BH37" s="278" t="s">
        <v>452</v>
      </c>
      <c r="BI37" s="278" t="s">
        <v>381</v>
      </c>
      <c r="BJ37" s="280">
        <v>1</v>
      </c>
      <c r="BK37" s="280">
        <v>0</v>
      </c>
      <c r="BL37" s="280">
        <v>0</v>
      </c>
      <c r="BM37" s="280">
        <v>0</v>
      </c>
      <c r="BN37" s="280">
        <v>0</v>
      </c>
      <c r="BO37" s="280">
        <v>0</v>
      </c>
      <c r="BP37" s="280">
        <v>0</v>
      </c>
      <c r="BQ37" s="280">
        <v>0</v>
      </c>
      <c r="BR37" s="280">
        <v>0</v>
      </c>
      <c r="BS37" s="280">
        <v>0</v>
      </c>
      <c r="BT37" s="280">
        <v>0</v>
      </c>
      <c r="BU37" s="280">
        <v>0</v>
      </c>
      <c r="BV37" s="280">
        <v>0</v>
      </c>
      <c r="BW37" s="280">
        <v>0</v>
      </c>
      <c r="BX37" s="280">
        <v>0</v>
      </c>
      <c r="BY37" s="280">
        <v>0</v>
      </c>
      <c r="BZ37" s="80">
        <v>1</v>
      </c>
      <c r="CA37" s="80">
        <v>3</v>
      </c>
      <c r="CB37" s="80">
        <v>0</v>
      </c>
      <c r="CC37" s="80">
        <v>2</v>
      </c>
      <c r="CD37" s="80">
        <v>2</v>
      </c>
      <c r="CE37" s="80">
        <v>3.05</v>
      </c>
    </row>
    <row r="38" spans="1:83">
      <c r="A38" s="80" t="s">
        <v>519</v>
      </c>
      <c r="B38" s="275">
        <v>44800</v>
      </c>
      <c r="C38" s="275">
        <v>44802</v>
      </c>
      <c r="D38" s="80">
        <v>2</v>
      </c>
      <c r="E38" s="80">
        <v>0</v>
      </c>
      <c r="F38" s="80">
        <v>48</v>
      </c>
      <c r="G38" s="80">
        <v>2</v>
      </c>
      <c r="H38" s="80">
        <v>1</v>
      </c>
      <c r="I38" s="80">
        <v>1</v>
      </c>
      <c r="J38" s="278" t="s">
        <v>520</v>
      </c>
      <c r="K38" s="280">
        <v>0</v>
      </c>
      <c r="L38" s="280">
        <v>0</v>
      </c>
      <c r="M38" s="280">
        <v>0</v>
      </c>
      <c r="N38" s="280">
        <v>0</v>
      </c>
      <c r="O38" s="280">
        <v>0</v>
      </c>
      <c r="P38" s="280">
        <v>0</v>
      </c>
      <c r="Q38" s="280">
        <v>0</v>
      </c>
      <c r="R38" s="280">
        <v>0</v>
      </c>
      <c r="S38" s="280">
        <v>0</v>
      </c>
      <c r="T38" s="280">
        <v>0</v>
      </c>
      <c r="U38" s="280">
        <v>0</v>
      </c>
      <c r="V38" s="280">
        <v>1</v>
      </c>
      <c r="W38" s="280">
        <v>0</v>
      </c>
      <c r="X38" s="278" t="s">
        <v>521</v>
      </c>
      <c r="Y38" s="80">
        <v>0</v>
      </c>
      <c r="Z38" s="80">
        <v>0</v>
      </c>
      <c r="AA38" s="80">
        <v>0</v>
      </c>
      <c r="AB38" s="80">
        <v>0</v>
      </c>
      <c r="AC38" s="80">
        <v>0</v>
      </c>
      <c r="AD38" s="80">
        <v>0</v>
      </c>
      <c r="AE38" s="80">
        <v>0</v>
      </c>
      <c r="AF38" s="80">
        <v>0</v>
      </c>
      <c r="AG38" s="80">
        <v>0</v>
      </c>
      <c r="AH38" s="80">
        <v>0</v>
      </c>
      <c r="AI38" s="80">
        <v>1</v>
      </c>
      <c r="AJ38" s="80">
        <v>0</v>
      </c>
      <c r="AK38" s="80">
        <v>0</v>
      </c>
      <c r="AL38" s="80">
        <f t="shared" si="0"/>
        <v>1</v>
      </c>
      <c r="AM38" s="80">
        <v>21</v>
      </c>
      <c r="AN38" s="80">
        <v>7</v>
      </c>
      <c r="AO38" s="278"/>
      <c r="AP38" s="80">
        <v>1</v>
      </c>
      <c r="AQ38" s="80">
        <v>0</v>
      </c>
      <c r="AR38" s="80">
        <v>0</v>
      </c>
      <c r="AS38" s="80">
        <v>0</v>
      </c>
      <c r="AT38" s="80">
        <v>0</v>
      </c>
      <c r="AU38" s="80">
        <v>0</v>
      </c>
      <c r="AV38" s="80">
        <v>0</v>
      </c>
      <c r="AW38" s="80">
        <v>0</v>
      </c>
      <c r="AX38" s="80">
        <v>0</v>
      </c>
      <c r="AY38" s="80">
        <v>0</v>
      </c>
      <c r="AZ38" s="80">
        <v>0</v>
      </c>
      <c r="BA38" s="80">
        <v>0</v>
      </c>
      <c r="BB38" s="80" t="s">
        <v>522</v>
      </c>
      <c r="BC38" s="80">
        <v>5</v>
      </c>
      <c r="BD38" s="80">
        <v>0</v>
      </c>
      <c r="BE38" s="80">
        <v>1</v>
      </c>
      <c r="BF38" s="80">
        <v>1</v>
      </c>
      <c r="BG38" s="80">
        <v>1</v>
      </c>
      <c r="BH38" s="278" t="s">
        <v>523</v>
      </c>
      <c r="BI38" s="278" t="s">
        <v>524</v>
      </c>
      <c r="BJ38" s="280">
        <v>0</v>
      </c>
      <c r="BK38" s="280">
        <v>0</v>
      </c>
      <c r="BL38" s="280">
        <v>0</v>
      </c>
      <c r="BM38" s="280">
        <v>0</v>
      </c>
      <c r="BN38" s="280">
        <v>0</v>
      </c>
      <c r="BO38" s="280">
        <v>0</v>
      </c>
      <c r="BP38" s="280">
        <v>0</v>
      </c>
      <c r="BQ38" s="280">
        <v>1</v>
      </c>
      <c r="BR38" s="280">
        <v>0</v>
      </c>
      <c r="BS38" s="280">
        <v>0</v>
      </c>
      <c r="BT38" s="280">
        <v>0</v>
      </c>
      <c r="BU38" s="280">
        <v>0</v>
      </c>
      <c r="BV38" s="280">
        <v>0</v>
      </c>
      <c r="BW38" s="280">
        <v>0</v>
      </c>
      <c r="BX38" s="280">
        <v>0</v>
      </c>
      <c r="BY38" s="280">
        <v>0</v>
      </c>
      <c r="BZ38" s="80">
        <v>1</v>
      </c>
      <c r="CA38" s="80">
        <v>2</v>
      </c>
      <c r="CB38" s="80">
        <v>0</v>
      </c>
      <c r="CC38" s="80">
        <v>1</v>
      </c>
      <c r="CD38" s="80">
        <v>1</v>
      </c>
      <c r="CE38" s="80">
        <v>2.25</v>
      </c>
    </row>
    <row r="39" spans="1:83">
      <c r="A39" s="80" t="s">
        <v>525</v>
      </c>
      <c r="B39" s="275">
        <v>44802</v>
      </c>
      <c r="C39" s="275">
        <v>44804</v>
      </c>
      <c r="D39" s="80">
        <v>2</v>
      </c>
      <c r="E39" s="80">
        <v>0</v>
      </c>
      <c r="F39" s="80">
        <v>68</v>
      </c>
      <c r="G39" s="80">
        <v>2</v>
      </c>
      <c r="H39" s="80">
        <v>1</v>
      </c>
      <c r="I39" s="80">
        <v>1</v>
      </c>
      <c r="J39" s="278" t="s">
        <v>526</v>
      </c>
      <c r="K39" s="280">
        <v>0</v>
      </c>
      <c r="L39" s="280">
        <v>0</v>
      </c>
      <c r="M39" s="280">
        <v>1</v>
      </c>
      <c r="N39" s="280">
        <v>0</v>
      </c>
      <c r="O39" s="280">
        <v>0</v>
      </c>
      <c r="P39" s="280">
        <v>0</v>
      </c>
      <c r="Q39" s="280">
        <v>0</v>
      </c>
      <c r="R39" s="280">
        <v>0</v>
      </c>
      <c r="S39" s="280">
        <v>0</v>
      </c>
      <c r="T39" s="280">
        <v>0</v>
      </c>
      <c r="U39" s="280">
        <v>0</v>
      </c>
      <c r="V39" s="280">
        <v>0</v>
      </c>
      <c r="W39" s="280">
        <v>1</v>
      </c>
      <c r="X39" s="278" t="s">
        <v>487</v>
      </c>
      <c r="Y39" s="80">
        <v>0</v>
      </c>
      <c r="Z39" s="80">
        <v>1</v>
      </c>
      <c r="AA39" s="80">
        <v>0</v>
      </c>
      <c r="AB39" s="80">
        <v>0</v>
      </c>
      <c r="AC39" s="80">
        <v>0</v>
      </c>
      <c r="AD39" s="80">
        <v>0</v>
      </c>
      <c r="AE39" s="80">
        <v>0</v>
      </c>
      <c r="AF39" s="80">
        <v>0</v>
      </c>
      <c r="AG39" s="80">
        <v>0</v>
      </c>
      <c r="AH39" s="80">
        <v>0</v>
      </c>
      <c r="AI39" s="80">
        <v>0</v>
      </c>
      <c r="AJ39" s="80">
        <v>0</v>
      </c>
      <c r="AK39" s="80">
        <v>0</v>
      </c>
      <c r="AL39" s="80">
        <f t="shared" si="0"/>
        <v>1</v>
      </c>
      <c r="AM39" s="80">
        <v>21</v>
      </c>
      <c r="AN39" s="80">
        <v>9</v>
      </c>
      <c r="AO39" s="278"/>
      <c r="AP39" s="80">
        <v>1</v>
      </c>
      <c r="AQ39" s="80">
        <v>0</v>
      </c>
      <c r="AR39" s="80">
        <v>0</v>
      </c>
      <c r="AS39" s="80">
        <v>0</v>
      </c>
      <c r="AT39" s="80">
        <v>0</v>
      </c>
      <c r="AU39" s="80">
        <v>0</v>
      </c>
      <c r="AV39" s="80">
        <v>0</v>
      </c>
      <c r="AW39" s="80">
        <v>0</v>
      </c>
      <c r="AX39" s="80">
        <v>0</v>
      </c>
      <c r="AY39" s="80">
        <v>0</v>
      </c>
      <c r="AZ39" s="80">
        <v>0</v>
      </c>
      <c r="BA39" s="80">
        <v>0</v>
      </c>
      <c r="BB39" s="80" t="s">
        <v>527</v>
      </c>
      <c r="BC39" s="80">
        <v>1</v>
      </c>
      <c r="BD39" s="80">
        <v>1</v>
      </c>
      <c r="BE39" s="80">
        <v>1</v>
      </c>
      <c r="BF39" s="80">
        <v>2</v>
      </c>
      <c r="BG39" s="80">
        <v>2</v>
      </c>
      <c r="BH39" s="278" t="s">
        <v>489</v>
      </c>
      <c r="BI39" s="278" t="s">
        <v>528</v>
      </c>
      <c r="BJ39" s="280">
        <v>0</v>
      </c>
      <c r="BK39" s="280">
        <v>0</v>
      </c>
      <c r="BL39" s="280">
        <v>0</v>
      </c>
      <c r="BM39" s="280">
        <v>1</v>
      </c>
      <c r="BN39" s="280">
        <v>0</v>
      </c>
      <c r="BO39" s="280">
        <v>0</v>
      </c>
      <c r="BP39" s="280">
        <v>0</v>
      </c>
      <c r="BQ39" s="280">
        <v>0</v>
      </c>
      <c r="BR39" s="280">
        <v>0</v>
      </c>
      <c r="BS39" s="280">
        <v>0</v>
      </c>
      <c r="BT39" s="280">
        <v>1</v>
      </c>
      <c r="BU39" s="280">
        <v>0</v>
      </c>
      <c r="BV39" s="280">
        <v>0</v>
      </c>
      <c r="BW39" s="280">
        <v>0</v>
      </c>
      <c r="BX39" s="280">
        <v>0</v>
      </c>
      <c r="BY39" s="280">
        <v>0</v>
      </c>
      <c r="BZ39" s="80">
        <v>1</v>
      </c>
      <c r="CA39" s="80">
        <v>3</v>
      </c>
      <c r="CB39" s="80">
        <v>0</v>
      </c>
      <c r="CC39" s="80">
        <v>0</v>
      </c>
      <c r="CD39" s="80">
        <v>2</v>
      </c>
      <c r="CE39" s="80">
        <v>2.5</v>
      </c>
    </row>
    <row r="40" spans="1:83">
      <c r="A40" s="80" t="s">
        <v>529</v>
      </c>
      <c r="B40" s="275">
        <v>44807</v>
      </c>
      <c r="C40" s="275">
        <v>44818</v>
      </c>
      <c r="D40" s="80">
        <v>11</v>
      </c>
      <c r="E40" s="80">
        <v>0</v>
      </c>
      <c r="F40" s="80">
        <v>37</v>
      </c>
      <c r="G40" s="80">
        <v>2</v>
      </c>
      <c r="H40" s="80">
        <v>1</v>
      </c>
      <c r="I40" s="80">
        <v>2</v>
      </c>
      <c r="J40" s="278" t="s">
        <v>520</v>
      </c>
      <c r="K40" s="280">
        <v>0</v>
      </c>
      <c r="L40" s="280">
        <v>0</v>
      </c>
      <c r="M40" s="280">
        <v>0</v>
      </c>
      <c r="N40" s="280">
        <v>0</v>
      </c>
      <c r="O40" s="280">
        <v>0</v>
      </c>
      <c r="P40" s="280">
        <v>0</v>
      </c>
      <c r="Q40" s="280">
        <v>0</v>
      </c>
      <c r="R40" s="280">
        <v>0</v>
      </c>
      <c r="S40" s="280">
        <v>0</v>
      </c>
      <c r="T40" s="280">
        <v>0</v>
      </c>
      <c r="U40" s="280">
        <v>0</v>
      </c>
      <c r="V40" s="280">
        <v>1</v>
      </c>
      <c r="W40" s="280">
        <v>0</v>
      </c>
      <c r="X40" s="278" t="s">
        <v>530</v>
      </c>
      <c r="Y40" s="80">
        <v>0</v>
      </c>
      <c r="Z40" s="80">
        <v>0</v>
      </c>
      <c r="AA40" s="80">
        <v>0</v>
      </c>
      <c r="AB40" s="80">
        <v>1</v>
      </c>
      <c r="AC40" s="80">
        <v>0</v>
      </c>
      <c r="AD40" s="80">
        <v>0</v>
      </c>
      <c r="AE40" s="80">
        <v>0</v>
      </c>
      <c r="AF40" s="80">
        <v>0</v>
      </c>
      <c r="AG40" s="80">
        <v>0</v>
      </c>
      <c r="AH40" s="80">
        <v>0</v>
      </c>
      <c r="AI40" s="80">
        <v>0</v>
      </c>
      <c r="AJ40" s="80">
        <v>0</v>
      </c>
      <c r="AK40" s="80">
        <v>0</v>
      </c>
      <c r="AL40" s="80">
        <f t="shared" si="0"/>
        <v>1</v>
      </c>
      <c r="AM40" s="80">
        <v>22</v>
      </c>
      <c r="AN40" s="80">
        <v>10</v>
      </c>
      <c r="AO40" s="278" t="s">
        <v>165</v>
      </c>
      <c r="AP40" s="80">
        <v>0</v>
      </c>
      <c r="AQ40" s="80">
        <v>0</v>
      </c>
      <c r="AR40" s="80">
        <v>0</v>
      </c>
      <c r="AS40" s="80">
        <v>1</v>
      </c>
      <c r="AT40" s="80">
        <v>0</v>
      </c>
      <c r="AU40" s="80">
        <v>0</v>
      </c>
      <c r="AV40" s="80">
        <v>0</v>
      </c>
      <c r="AW40" s="80">
        <v>0</v>
      </c>
      <c r="AX40" s="80">
        <v>0</v>
      </c>
      <c r="AY40" s="80">
        <v>0</v>
      </c>
      <c r="AZ40" s="80">
        <v>0</v>
      </c>
      <c r="BA40" s="80">
        <v>0</v>
      </c>
      <c r="BB40" s="80" t="s">
        <v>531</v>
      </c>
      <c r="BC40" s="80">
        <v>1</v>
      </c>
      <c r="BD40" s="80">
        <v>1</v>
      </c>
      <c r="BE40" s="80">
        <v>1</v>
      </c>
      <c r="BF40" s="80">
        <v>2</v>
      </c>
      <c r="BG40" s="80">
        <v>2</v>
      </c>
      <c r="BH40" s="278" t="s">
        <v>532</v>
      </c>
      <c r="BI40" s="278" t="s">
        <v>533</v>
      </c>
      <c r="BJ40" s="280">
        <v>0</v>
      </c>
      <c r="BK40" s="280">
        <v>0</v>
      </c>
      <c r="BL40" s="280">
        <v>0</v>
      </c>
      <c r="BM40" s="280">
        <v>0</v>
      </c>
      <c r="BN40" s="280">
        <v>1</v>
      </c>
      <c r="BO40" s="280">
        <v>0</v>
      </c>
      <c r="BP40" s="280">
        <v>0</v>
      </c>
      <c r="BQ40" s="280">
        <v>0</v>
      </c>
      <c r="BR40" s="280">
        <v>0</v>
      </c>
      <c r="BS40" s="280">
        <v>0</v>
      </c>
      <c r="BT40" s="280">
        <v>0</v>
      </c>
      <c r="BU40" s="280">
        <v>0</v>
      </c>
      <c r="BV40" s="280">
        <v>0</v>
      </c>
      <c r="BW40" s="280">
        <v>0</v>
      </c>
      <c r="BX40" s="280">
        <v>0</v>
      </c>
      <c r="BY40" s="280">
        <v>0</v>
      </c>
      <c r="BZ40" s="80">
        <v>1</v>
      </c>
      <c r="CA40" s="80">
        <v>2</v>
      </c>
      <c r="CB40" s="80">
        <v>1</v>
      </c>
      <c r="CC40" s="80">
        <v>0</v>
      </c>
      <c r="CD40" s="80">
        <v>1</v>
      </c>
      <c r="CE40" s="80">
        <v>2.35</v>
      </c>
    </row>
    <row r="41" spans="1:83">
      <c r="A41" s="80" t="s">
        <v>534</v>
      </c>
      <c r="B41" s="275">
        <v>44814</v>
      </c>
      <c r="C41" s="275">
        <v>44821</v>
      </c>
      <c r="D41" s="80">
        <v>7</v>
      </c>
      <c r="E41" s="80">
        <v>0</v>
      </c>
      <c r="F41" s="80">
        <v>61</v>
      </c>
      <c r="G41" s="80">
        <v>1</v>
      </c>
      <c r="H41" s="80">
        <v>2</v>
      </c>
      <c r="I41" s="80">
        <v>1</v>
      </c>
      <c r="J41" s="278" t="s">
        <v>535</v>
      </c>
      <c r="K41" s="280">
        <v>0</v>
      </c>
      <c r="L41" s="280">
        <v>0</v>
      </c>
      <c r="M41" s="280">
        <v>1</v>
      </c>
      <c r="N41" s="280">
        <v>0</v>
      </c>
      <c r="O41" s="280">
        <v>0</v>
      </c>
      <c r="P41" s="280">
        <v>1</v>
      </c>
      <c r="Q41" s="280">
        <v>1</v>
      </c>
      <c r="R41" s="280">
        <v>0</v>
      </c>
      <c r="S41" s="280">
        <v>0</v>
      </c>
      <c r="T41" s="280">
        <v>0</v>
      </c>
      <c r="U41" s="280">
        <v>1</v>
      </c>
      <c r="V41" s="280">
        <v>0</v>
      </c>
      <c r="W41" s="280">
        <v>0</v>
      </c>
      <c r="X41" s="278" t="s">
        <v>467</v>
      </c>
      <c r="Y41" s="80">
        <v>0</v>
      </c>
      <c r="Z41" s="80">
        <v>1</v>
      </c>
      <c r="AA41" s="80">
        <v>0</v>
      </c>
      <c r="AB41" s="80">
        <v>0</v>
      </c>
      <c r="AC41" s="80">
        <v>0</v>
      </c>
      <c r="AD41" s="80">
        <v>0</v>
      </c>
      <c r="AE41" s="80">
        <v>0</v>
      </c>
      <c r="AF41" s="80">
        <v>0</v>
      </c>
      <c r="AG41" s="80">
        <v>0</v>
      </c>
      <c r="AH41" s="80">
        <v>0</v>
      </c>
      <c r="AI41" s="80">
        <v>0</v>
      </c>
      <c r="AJ41" s="80">
        <v>0</v>
      </c>
      <c r="AK41" s="80">
        <v>0</v>
      </c>
      <c r="AL41" s="80">
        <f t="shared" si="0"/>
        <v>1</v>
      </c>
      <c r="AM41" s="80">
        <v>21</v>
      </c>
      <c r="AN41" s="80">
        <v>10</v>
      </c>
      <c r="AO41" s="278"/>
      <c r="AP41" s="80">
        <v>1</v>
      </c>
      <c r="AQ41" s="80">
        <v>0</v>
      </c>
      <c r="AR41" s="80">
        <v>0</v>
      </c>
      <c r="AS41" s="80">
        <v>0</v>
      </c>
      <c r="AT41" s="80">
        <v>0</v>
      </c>
      <c r="AU41" s="80">
        <v>0</v>
      </c>
      <c r="AV41" s="80">
        <v>0</v>
      </c>
      <c r="AW41" s="80">
        <v>0</v>
      </c>
      <c r="AX41" s="80">
        <v>0</v>
      </c>
      <c r="AY41" s="80">
        <v>0</v>
      </c>
      <c r="AZ41" s="80">
        <v>0</v>
      </c>
      <c r="BA41" s="80">
        <v>0</v>
      </c>
      <c r="BB41" s="80" t="s">
        <v>536</v>
      </c>
      <c r="BC41" s="80">
        <v>5</v>
      </c>
      <c r="BD41" s="80">
        <v>0</v>
      </c>
      <c r="BE41" s="80">
        <v>1</v>
      </c>
      <c r="BF41" s="80">
        <v>1</v>
      </c>
      <c r="BG41" s="80">
        <v>1</v>
      </c>
      <c r="BH41" s="278" t="s">
        <v>537</v>
      </c>
      <c r="BI41" s="278" t="s">
        <v>411</v>
      </c>
      <c r="BJ41" s="280">
        <v>0</v>
      </c>
      <c r="BK41" s="280">
        <v>0</v>
      </c>
      <c r="BL41" s="280">
        <v>0</v>
      </c>
      <c r="BM41" s="280">
        <v>0</v>
      </c>
      <c r="BN41" s="280">
        <v>0</v>
      </c>
      <c r="BO41" s="280">
        <v>0</v>
      </c>
      <c r="BP41" s="280">
        <v>0</v>
      </c>
      <c r="BQ41" s="280">
        <v>0</v>
      </c>
      <c r="BR41" s="280">
        <v>1</v>
      </c>
      <c r="BS41" s="280">
        <v>0</v>
      </c>
      <c r="BT41" s="280">
        <v>0</v>
      </c>
      <c r="BU41" s="280">
        <v>0</v>
      </c>
      <c r="BV41" s="280">
        <v>0</v>
      </c>
      <c r="BW41" s="280">
        <v>0</v>
      </c>
      <c r="BX41" s="280">
        <v>0</v>
      </c>
      <c r="BY41" s="280">
        <v>0</v>
      </c>
      <c r="BZ41" s="80">
        <v>1</v>
      </c>
      <c r="CA41" s="80">
        <v>2</v>
      </c>
      <c r="CB41" s="80">
        <v>1</v>
      </c>
      <c r="CC41" s="80">
        <v>1</v>
      </c>
      <c r="CD41" s="80">
        <v>1</v>
      </c>
      <c r="CE41" s="80">
        <v>2.4500000000000002</v>
      </c>
    </row>
    <row r="42" spans="1:83">
      <c r="A42" s="80" t="s">
        <v>538</v>
      </c>
      <c r="B42" s="275">
        <v>44814</v>
      </c>
      <c r="C42" s="275">
        <v>44816</v>
      </c>
      <c r="D42" s="80">
        <v>2</v>
      </c>
      <c r="E42" s="80">
        <v>0</v>
      </c>
      <c r="F42" s="80">
        <v>27</v>
      </c>
      <c r="G42" s="80">
        <v>2</v>
      </c>
      <c r="H42" s="80">
        <v>1</v>
      </c>
      <c r="I42" s="80">
        <v>1</v>
      </c>
      <c r="J42" s="278" t="s">
        <v>372</v>
      </c>
      <c r="K42" s="280">
        <v>1</v>
      </c>
      <c r="L42" s="280">
        <v>0</v>
      </c>
      <c r="M42" s="280">
        <v>0</v>
      </c>
      <c r="N42" s="280">
        <v>0</v>
      </c>
      <c r="O42" s="280">
        <v>0</v>
      </c>
      <c r="P42" s="280">
        <v>0</v>
      </c>
      <c r="Q42" s="280">
        <v>0</v>
      </c>
      <c r="R42" s="280">
        <v>0</v>
      </c>
      <c r="S42" s="280">
        <v>0</v>
      </c>
      <c r="T42" s="280">
        <v>0</v>
      </c>
      <c r="U42" s="280">
        <v>0</v>
      </c>
      <c r="V42" s="280">
        <v>0</v>
      </c>
      <c r="W42" s="280">
        <v>0</v>
      </c>
      <c r="X42" s="278" t="s">
        <v>322</v>
      </c>
      <c r="Y42" s="80">
        <v>1</v>
      </c>
      <c r="Z42" s="80">
        <v>0</v>
      </c>
      <c r="AA42" s="80">
        <v>0</v>
      </c>
      <c r="AB42" s="80">
        <v>0</v>
      </c>
      <c r="AC42" s="80">
        <v>0</v>
      </c>
      <c r="AD42" s="80">
        <v>0</v>
      </c>
      <c r="AE42" s="80">
        <v>0</v>
      </c>
      <c r="AF42" s="80">
        <v>0</v>
      </c>
      <c r="AG42" s="80">
        <v>0</v>
      </c>
      <c r="AH42" s="80">
        <v>0</v>
      </c>
      <c r="AI42" s="80">
        <v>0</v>
      </c>
      <c r="AJ42" s="80">
        <v>0</v>
      </c>
      <c r="AK42" s="80">
        <v>0</v>
      </c>
      <c r="AL42" s="80">
        <f t="shared" si="0"/>
        <v>1</v>
      </c>
      <c r="AM42" s="80">
        <v>10</v>
      </c>
      <c r="AN42" s="80">
        <v>1</v>
      </c>
      <c r="AO42" s="278"/>
      <c r="AP42" s="80">
        <v>1</v>
      </c>
      <c r="AQ42" s="80">
        <v>0</v>
      </c>
      <c r="AR42" s="80">
        <v>0</v>
      </c>
      <c r="AS42" s="80">
        <v>0</v>
      </c>
      <c r="AT42" s="80">
        <v>0</v>
      </c>
      <c r="AU42" s="80">
        <v>0</v>
      </c>
      <c r="AV42" s="80">
        <v>0</v>
      </c>
      <c r="AW42" s="80">
        <v>0</v>
      </c>
      <c r="AX42" s="80">
        <v>0</v>
      </c>
      <c r="AY42" s="80">
        <v>0</v>
      </c>
      <c r="AZ42" s="80">
        <v>0</v>
      </c>
      <c r="BA42" s="80">
        <v>0</v>
      </c>
      <c r="BB42" s="80" t="s">
        <v>539</v>
      </c>
      <c r="BC42" s="80">
        <v>4</v>
      </c>
      <c r="BD42" s="80">
        <v>0</v>
      </c>
      <c r="BE42" s="80">
        <v>1</v>
      </c>
      <c r="BF42" s="80">
        <v>1</v>
      </c>
      <c r="BG42" s="80">
        <v>1</v>
      </c>
      <c r="BH42" s="278" t="s">
        <v>489</v>
      </c>
      <c r="BI42" s="278" t="s">
        <v>381</v>
      </c>
      <c r="BJ42" s="280">
        <v>1</v>
      </c>
      <c r="BK42" s="280">
        <v>0</v>
      </c>
      <c r="BL42" s="280">
        <v>0</v>
      </c>
      <c r="BM42" s="280">
        <v>0</v>
      </c>
      <c r="BN42" s="280">
        <v>0</v>
      </c>
      <c r="BO42" s="280">
        <v>0</v>
      </c>
      <c r="BP42" s="280">
        <v>0</v>
      </c>
      <c r="BQ42" s="280">
        <v>0</v>
      </c>
      <c r="BR42" s="280">
        <v>0</v>
      </c>
      <c r="BS42" s="280">
        <v>0</v>
      </c>
      <c r="BT42" s="280">
        <v>0</v>
      </c>
      <c r="BU42" s="280">
        <v>0</v>
      </c>
      <c r="BV42" s="280">
        <v>0</v>
      </c>
      <c r="BW42" s="280">
        <v>0</v>
      </c>
      <c r="BX42" s="280">
        <v>0</v>
      </c>
      <c r="BY42" s="280">
        <v>0</v>
      </c>
      <c r="BZ42" s="80">
        <v>1</v>
      </c>
      <c r="CA42" s="80">
        <v>2</v>
      </c>
      <c r="CB42" s="80">
        <v>1</v>
      </c>
      <c r="CC42" s="80">
        <v>0</v>
      </c>
      <c r="CD42" s="80">
        <v>1</v>
      </c>
      <c r="CE42" s="80">
        <v>2</v>
      </c>
    </row>
    <row r="43" spans="1:83">
      <c r="A43" s="80" t="s">
        <v>540</v>
      </c>
      <c r="B43" s="275">
        <v>44820</v>
      </c>
      <c r="C43" s="275">
        <v>44823</v>
      </c>
      <c r="D43" s="80">
        <v>3</v>
      </c>
      <c r="E43" s="80">
        <v>0</v>
      </c>
      <c r="F43" s="80">
        <v>21</v>
      </c>
      <c r="G43" s="80">
        <v>2</v>
      </c>
      <c r="H43" s="80">
        <v>1</v>
      </c>
      <c r="I43" s="80">
        <v>1</v>
      </c>
      <c r="J43" s="278" t="s">
        <v>372</v>
      </c>
      <c r="K43" s="280">
        <v>1</v>
      </c>
      <c r="L43" s="280">
        <v>0</v>
      </c>
      <c r="M43" s="280">
        <v>0</v>
      </c>
      <c r="N43" s="280">
        <v>0</v>
      </c>
      <c r="O43" s="280">
        <v>0</v>
      </c>
      <c r="P43" s="280">
        <v>0</v>
      </c>
      <c r="Q43" s="280">
        <v>0</v>
      </c>
      <c r="R43" s="280">
        <v>0</v>
      </c>
      <c r="S43" s="280">
        <v>0</v>
      </c>
      <c r="T43" s="280">
        <v>0</v>
      </c>
      <c r="U43" s="280">
        <v>0</v>
      </c>
      <c r="V43" s="280">
        <v>0</v>
      </c>
      <c r="W43" s="280">
        <v>0</v>
      </c>
      <c r="X43" s="278" t="s">
        <v>467</v>
      </c>
      <c r="Y43" s="80">
        <v>0</v>
      </c>
      <c r="Z43" s="80">
        <v>1</v>
      </c>
      <c r="AA43" s="80">
        <v>0</v>
      </c>
      <c r="AB43" s="80">
        <v>0</v>
      </c>
      <c r="AC43" s="80">
        <v>0</v>
      </c>
      <c r="AD43" s="80">
        <v>0</v>
      </c>
      <c r="AE43" s="80">
        <v>0</v>
      </c>
      <c r="AF43" s="80">
        <v>0</v>
      </c>
      <c r="AG43" s="80">
        <v>0</v>
      </c>
      <c r="AH43" s="80">
        <v>0</v>
      </c>
      <c r="AI43" s="80">
        <v>0</v>
      </c>
      <c r="AJ43" s="80">
        <v>0</v>
      </c>
      <c r="AK43" s="80">
        <v>0</v>
      </c>
      <c r="AL43" s="80">
        <f t="shared" si="0"/>
        <v>1</v>
      </c>
      <c r="AM43" s="80">
        <v>10</v>
      </c>
      <c r="AN43" s="80">
        <v>8</v>
      </c>
      <c r="AO43" s="278"/>
      <c r="AP43" s="80">
        <v>1</v>
      </c>
      <c r="AQ43" s="80">
        <v>0</v>
      </c>
      <c r="AR43" s="80">
        <v>0</v>
      </c>
      <c r="AS43" s="80">
        <v>0</v>
      </c>
      <c r="AT43" s="80">
        <v>0</v>
      </c>
      <c r="AU43" s="80">
        <v>0</v>
      </c>
      <c r="AV43" s="80">
        <v>0</v>
      </c>
      <c r="AW43" s="80">
        <v>0</v>
      </c>
      <c r="AX43" s="80">
        <v>0</v>
      </c>
      <c r="AY43" s="80">
        <v>0</v>
      </c>
      <c r="AZ43" s="80">
        <v>0</v>
      </c>
      <c r="BA43" s="80">
        <v>0</v>
      </c>
      <c r="BB43" s="80" t="s">
        <v>541</v>
      </c>
      <c r="BC43" s="80">
        <v>4</v>
      </c>
      <c r="BD43" s="80">
        <v>0</v>
      </c>
      <c r="BE43" s="80">
        <v>1</v>
      </c>
      <c r="BF43" s="80">
        <v>1</v>
      </c>
      <c r="BG43" s="80">
        <v>1</v>
      </c>
      <c r="BH43" s="278" t="s">
        <v>542</v>
      </c>
      <c r="BI43" s="278" t="s">
        <v>411</v>
      </c>
      <c r="BJ43" s="280">
        <v>0</v>
      </c>
      <c r="BK43" s="280">
        <v>0</v>
      </c>
      <c r="BL43" s="280">
        <v>0</v>
      </c>
      <c r="BM43" s="280">
        <v>0</v>
      </c>
      <c r="BN43" s="280">
        <v>0</v>
      </c>
      <c r="BO43" s="280">
        <v>0</v>
      </c>
      <c r="BP43" s="280">
        <v>0</v>
      </c>
      <c r="BQ43" s="280">
        <v>0</v>
      </c>
      <c r="BR43" s="280">
        <v>1</v>
      </c>
      <c r="BS43" s="280">
        <v>0</v>
      </c>
      <c r="BT43" s="280">
        <v>0</v>
      </c>
      <c r="BU43" s="280">
        <v>0</v>
      </c>
      <c r="BV43" s="280">
        <v>0</v>
      </c>
      <c r="BW43" s="280">
        <v>0</v>
      </c>
      <c r="BX43" s="280">
        <v>0</v>
      </c>
      <c r="BY43" s="280">
        <v>0</v>
      </c>
      <c r="BZ43" s="80">
        <v>1</v>
      </c>
      <c r="CA43" s="80">
        <v>2</v>
      </c>
      <c r="CB43" s="80">
        <v>1</v>
      </c>
      <c r="CC43" s="80">
        <v>0</v>
      </c>
      <c r="CD43" s="80">
        <v>1</v>
      </c>
      <c r="CE43" s="80">
        <v>2.0499999999999998</v>
      </c>
    </row>
    <row r="44" spans="1:83">
      <c r="A44" s="80" t="s">
        <v>543</v>
      </c>
      <c r="B44" s="275">
        <v>44823</v>
      </c>
      <c r="C44" s="275">
        <v>44824</v>
      </c>
      <c r="D44" s="80">
        <v>1</v>
      </c>
      <c r="E44" s="80">
        <v>0</v>
      </c>
      <c r="F44" s="80">
        <v>31</v>
      </c>
      <c r="G44" s="80">
        <v>2</v>
      </c>
      <c r="H44" s="80">
        <v>2</v>
      </c>
      <c r="I44" s="80">
        <v>1</v>
      </c>
      <c r="J44" s="278" t="s">
        <v>315</v>
      </c>
      <c r="K44" s="280">
        <v>0</v>
      </c>
      <c r="L44" s="280">
        <v>0</v>
      </c>
      <c r="M44" s="280">
        <v>0</v>
      </c>
      <c r="N44" s="280">
        <v>0</v>
      </c>
      <c r="O44" s="280">
        <v>0</v>
      </c>
      <c r="P44" s="280">
        <v>1</v>
      </c>
      <c r="Q44" s="280">
        <v>0</v>
      </c>
      <c r="R44" s="280">
        <v>0</v>
      </c>
      <c r="S44" s="280">
        <v>0</v>
      </c>
      <c r="T44" s="280">
        <v>0</v>
      </c>
      <c r="U44" s="280">
        <v>0</v>
      </c>
      <c r="V44" s="280">
        <v>0</v>
      </c>
      <c r="W44" s="280">
        <v>0</v>
      </c>
      <c r="X44" s="278" t="s">
        <v>467</v>
      </c>
      <c r="Y44" s="80">
        <v>0</v>
      </c>
      <c r="Z44" s="80">
        <v>1</v>
      </c>
      <c r="AA44" s="80">
        <v>0</v>
      </c>
      <c r="AB44" s="80">
        <v>0</v>
      </c>
      <c r="AC44" s="80">
        <v>0</v>
      </c>
      <c r="AD44" s="80">
        <v>0</v>
      </c>
      <c r="AE44" s="80">
        <v>0</v>
      </c>
      <c r="AF44" s="80">
        <v>0</v>
      </c>
      <c r="AG44" s="80">
        <v>0</v>
      </c>
      <c r="AH44" s="80">
        <v>0</v>
      </c>
      <c r="AI44" s="80">
        <v>0</v>
      </c>
      <c r="AJ44" s="80">
        <v>0</v>
      </c>
      <c r="AK44" s="80">
        <v>0</v>
      </c>
      <c r="AL44" s="80">
        <f t="shared" si="0"/>
        <v>1</v>
      </c>
      <c r="AM44" s="80">
        <v>19</v>
      </c>
      <c r="AN44" s="80">
        <v>6</v>
      </c>
      <c r="AO44" s="278"/>
      <c r="AP44" s="80">
        <v>1</v>
      </c>
      <c r="AQ44" s="80">
        <v>0</v>
      </c>
      <c r="AR44" s="80">
        <v>0</v>
      </c>
      <c r="AS44" s="80">
        <v>0</v>
      </c>
      <c r="AT44" s="80">
        <v>0</v>
      </c>
      <c r="AU44" s="80">
        <v>0</v>
      </c>
      <c r="AV44" s="80">
        <v>0</v>
      </c>
      <c r="AW44" s="80">
        <v>0</v>
      </c>
      <c r="AX44" s="80">
        <v>0</v>
      </c>
      <c r="AY44" s="80">
        <v>0</v>
      </c>
      <c r="AZ44" s="80">
        <v>0</v>
      </c>
      <c r="BA44" s="80">
        <v>0</v>
      </c>
      <c r="BB44" s="80" t="s">
        <v>544</v>
      </c>
      <c r="BC44" s="80">
        <v>5</v>
      </c>
      <c r="BD44" s="80">
        <v>0</v>
      </c>
      <c r="BE44" s="80">
        <v>1</v>
      </c>
      <c r="BF44" s="80">
        <v>2</v>
      </c>
      <c r="BG44" s="80">
        <v>2</v>
      </c>
      <c r="BH44" s="278" t="s">
        <v>545</v>
      </c>
      <c r="BI44" s="278" t="s">
        <v>533</v>
      </c>
      <c r="BJ44" s="280">
        <v>0</v>
      </c>
      <c r="BK44" s="280">
        <v>0</v>
      </c>
      <c r="BL44" s="280">
        <v>0</v>
      </c>
      <c r="BM44" s="280">
        <v>0</v>
      </c>
      <c r="BN44" s="280">
        <v>1</v>
      </c>
      <c r="BO44" s="280">
        <v>0</v>
      </c>
      <c r="BP44" s="280">
        <v>0</v>
      </c>
      <c r="BQ44" s="280">
        <v>0</v>
      </c>
      <c r="BR44" s="280">
        <v>0</v>
      </c>
      <c r="BS44" s="280">
        <v>0</v>
      </c>
      <c r="BT44" s="280">
        <v>0</v>
      </c>
      <c r="BU44" s="280">
        <v>0</v>
      </c>
      <c r="BV44" s="280">
        <v>0</v>
      </c>
      <c r="BW44" s="280">
        <v>0</v>
      </c>
      <c r="BX44" s="280">
        <v>0</v>
      </c>
      <c r="BY44" s="280">
        <v>0</v>
      </c>
      <c r="BZ44" s="80">
        <v>1</v>
      </c>
      <c r="CA44" s="80">
        <v>2</v>
      </c>
      <c r="CB44" s="80">
        <v>0</v>
      </c>
      <c r="CC44" s="80">
        <v>1</v>
      </c>
      <c r="CD44" s="80">
        <v>1</v>
      </c>
      <c r="CE44" s="80">
        <v>2</v>
      </c>
    </row>
    <row r="45" spans="1:83">
      <c r="A45" s="80" t="s">
        <v>546</v>
      </c>
      <c r="B45" s="275">
        <v>44852</v>
      </c>
      <c r="C45" s="275">
        <v>44855</v>
      </c>
      <c r="D45" s="80">
        <v>3</v>
      </c>
      <c r="E45" s="80">
        <v>1</v>
      </c>
      <c r="F45" s="80">
        <v>39</v>
      </c>
      <c r="G45" s="80">
        <v>1</v>
      </c>
      <c r="H45" s="80">
        <v>1</v>
      </c>
      <c r="I45" s="80">
        <v>2</v>
      </c>
      <c r="J45" s="278" t="s">
        <v>319</v>
      </c>
      <c r="K45" s="280">
        <v>0</v>
      </c>
      <c r="L45" s="280">
        <v>0</v>
      </c>
      <c r="M45" s="280">
        <v>0</v>
      </c>
      <c r="N45" s="280">
        <v>0</v>
      </c>
      <c r="O45" s="280">
        <v>0</v>
      </c>
      <c r="P45" s="280">
        <v>0</v>
      </c>
      <c r="Q45" s="280">
        <v>0</v>
      </c>
      <c r="R45" s="280">
        <v>0</v>
      </c>
      <c r="S45" s="280">
        <v>0</v>
      </c>
      <c r="T45" s="280">
        <v>0</v>
      </c>
      <c r="U45" s="280">
        <v>0</v>
      </c>
      <c r="V45" s="280">
        <v>1</v>
      </c>
      <c r="W45" s="280">
        <v>0</v>
      </c>
      <c r="X45" s="278" t="s">
        <v>427</v>
      </c>
      <c r="Y45" s="80">
        <v>0</v>
      </c>
      <c r="Z45" s="80">
        <v>0</v>
      </c>
      <c r="AA45" s="80">
        <v>0</v>
      </c>
      <c r="AB45" s="80">
        <v>0</v>
      </c>
      <c r="AC45" s="80">
        <v>0</v>
      </c>
      <c r="AD45" s="80">
        <v>0</v>
      </c>
      <c r="AE45" s="80">
        <v>0</v>
      </c>
      <c r="AF45" s="80">
        <v>0</v>
      </c>
      <c r="AG45" s="80">
        <v>1</v>
      </c>
      <c r="AH45" s="80">
        <v>0</v>
      </c>
      <c r="AI45" s="80">
        <v>0</v>
      </c>
      <c r="AJ45" s="80">
        <v>0</v>
      </c>
      <c r="AK45" s="80">
        <v>0</v>
      </c>
      <c r="AL45" s="80">
        <f t="shared" si="0"/>
        <v>1</v>
      </c>
      <c r="AM45" s="80">
        <v>26</v>
      </c>
      <c r="AN45" s="80">
        <v>33</v>
      </c>
      <c r="AO45" s="278" t="s">
        <v>547</v>
      </c>
      <c r="AP45" s="80">
        <v>0</v>
      </c>
      <c r="AQ45" s="80">
        <v>0</v>
      </c>
      <c r="AR45" s="80">
        <v>0</v>
      </c>
      <c r="AS45" s="80">
        <v>1</v>
      </c>
      <c r="AT45" s="80">
        <v>1</v>
      </c>
      <c r="AU45" s="80">
        <v>0</v>
      </c>
      <c r="AV45" s="80">
        <v>0</v>
      </c>
      <c r="AW45" s="80">
        <v>0</v>
      </c>
      <c r="AX45" s="80">
        <v>0</v>
      </c>
      <c r="AY45" s="80">
        <v>0</v>
      </c>
      <c r="AZ45" s="80">
        <v>0</v>
      </c>
      <c r="BA45" s="80">
        <v>0</v>
      </c>
      <c r="BB45" s="80" t="s">
        <v>548</v>
      </c>
      <c r="BC45" s="80">
        <v>1</v>
      </c>
      <c r="BD45" s="80">
        <v>3</v>
      </c>
      <c r="BE45" s="80">
        <v>1</v>
      </c>
      <c r="BF45" s="80">
        <v>2</v>
      </c>
      <c r="BG45" s="80">
        <v>2</v>
      </c>
      <c r="BH45" s="278" t="s">
        <v>480</v>
      </c>
      <c r="BI45" s="278" t="s">
        <v>405</v>
      </c>
      <c r="BJ45" s="280">
        <v>0</v>
      </c>
      <c r="BK45" s="280">
        <v>0</v>
      </c>
      <c r="BL45" s="280">
        <v>1</v>
      </c>
      <c r="BM45" s="280">
        <v>0</v>
      </c>
      <c r="BN45" s="280">
        <v>0</v>
      </c>
      <c r="BO45" s="280">
        <v>0</v>
      </c>
      <c r="BP45" s="280">
        <v>0</v>
      </c>
      <c r="BQ45" s="280">
        <v>0</v>
      </c>
      <c r="BR45" s="280">
        <v>0</v>
      </c>
      <c r="BS45" s="280">
        <v>0</v>
      </c>
      <c r="BT45" s="280">
        <v>0</v>
      </c>
      <c r="BU45" s="280">
        <v>0</v>
      </c>
      <c r="BV45" s="280">
        <v>0</v>
      </c>
      <c r="BW45" s="280">
        <v>0</v>
      </c>
      <c r="BX45" s="280">
        <v>0</v>
      </c>
      <c r="BY45" s="280">
        <v>0</v>
      </c>
      <c r="BZ45" s="80">
        <v>2</v>
      </c>
      <c r="CA45" s="80">
        <v>3</v>
      </c>
      <c r="CB45" s="80">
        <v>0</v>
      </c>
      <c r="CC45" s="80">
        <v>1</v>
      </c>
      <c r="CD45" s="80">
        <v>3</v>
      </c>
      <c r="CE45" s="80">
        <v>4.5</v>
      </c>
    </row>
    <row r="46" spans="1:83">
      <c r="A46" s="80" t="s">
        <v>549</v>
      </c>
      <c r="B46" s="275">
        <v>44872</v>
      </c>
      <c r="C46" s="275">
        <v>44875</v>
      </c>
      <c r="D46" s="80">
        <v>3</v>
      </c>
      <c r="E46" s="80">
        <v>0</v>
      </c>
      <c r="F46" s="80">
        <v>69</v>
      </c>
      <c r="G46" s="80">
        <v>2</v>
      </c>
      <c r="H46" s="80">
        <v>1</v>
      </c>
      <c r="I46" s="80">
        <v>2</v>
      </c>
      <c r="J46" s="278" t="s">
        <v>550</v>
      </c>
      <c r="K46" s="280">
        <v>0</v>
      </c>
      <c r="L46" s="280">
        <v>0</v>
      </c>
      <c r="M46" s="280">
        <v>0</v>
      </c>
      <c r="N46" s="280">
        <v>1</v>
      </c>
      <c r="O46" s="280">
        <v>0</v>
      </c>
      <c r="P46" s="280">
        <v>0</v>
      </c>
      <c r="Q46" s="280">
        <v>0</v>
      </c>
      <c r="R46" s="280">
        <v>0</v>
      </c>
      <c r="S46" s="280">
        <v>0</v>
      </c>
      <c r="T46" s="280">
        <v>0</v>
      </c>
      <c r="U46" s="280">
        <v>0</v>
      </c>
      <c r="V46" s="280">
        <v>0</v>
      </c>
      <c r="W46" s="280">
        <v>1</v>
      </c>
      <c r="X46" s="278" t="s">
        <v>487</v>
      </c>
      <c r="Y46" s="80">
        <v>0</v>
      </c>
      <c r="Z46" s="80">
        <v>1</v>
      </c>
      <c r="AA46" s="80">
        <v>0</v>
      </c>
      <c r="AB46" s="80">
        <v>0</v>
      </c>
      <c r="AC46" s="80">
        <v>0</v>
      </c>
      <c r="AD46" s="80">
        <v>0</v>
      </c>
      <c r="AE46" s="80">
        <v>0</v>
      </c>
      <c r="AF46" s="80">
        <v>0</v>
      </c>
      <c r="AG46" s="80">
        <v>0</v>
      </c>
      <c r="AH46" s="80">
        <v>0</v>
      </c>
      <c r="AI46" s="80">
        <v>0</v>
      </c>
      <c r="AJ46" s="80">
        <v>0</v>
      </c>
      <c r="AK46" s="80">
        <v>0</v>
      </c>
      <c r="AL46" s="80">
        <f t="shared" si="0"/>
        <v>1</v>
      </c>
      <c r="AM46" s="80">
        <v>21</v>
      </c>
      <c r="AN46" s="80">
        <v>22</v>
      </c>
      <c r="AO46" s="278"/>
      <c r="AP46" s="80">
        <v>1</v>
      </c>
      <c r="AQ46" s="80">
        <v>0</v>
      </c>
      <c r="AR46" s="80">
        <v>0</v>
      </c>
      <c r="AS46" s="80">
        <v>0</v>
      </c>
      <c r="AT46" s="80">
        <v>0</v>
      </c>
      <c r="AU46" s="80">
        <v>0</v>
      </c>
      <c r="AV46" s="80">
        <v>0</v>
      </c>
      <c r="AW46" s="80">
        <v>0</v>
      </c>
      <c r="AX46" s="80">
        <v>0</v>
      </c>
      <c r="AY46" s="80">
        <v>0</v>
      </c>
      <c r="AZ46" s="80">
        <v>0</v>
      </c>
      <c r="BA46" s="80">
        <v>0</v>
      </c>
      <c r="BB46" s="80" t="s">
        <v>551</v>
      </c>
      <c r="BC46" s="80">
        <v>4</v>
      </c>
      <c r="BD46" s="80">
        <v>0</v>
      </c>
      <c r="BE46" s="80">
        <v>1</v>
      </c>
      <c r="BF46" s="80">
        <v>1</v>
      </c>
      <c r="BG46" s="80">
        <v>2</v>
      </c>
      <c r="BH46" s="278" t="s">
        <v>552</v>
      </c>
      <c r="BI46" s="278" t="s">
        <v>553</v>
      </c>
      <c r="BJ46" s="280">
        <v>0</v>
      </c>
      <c r="BK46" s="280">
        <v>0</v>
      </c>
      <c r="BL46" s="280">
        <v>0</v>
      </c>
      <c r="BM46" s="280">
        <v>0</v>
      </c>
      <c r="BN46" s="280">
        <v>0</v>
      </c>
      <c r="BO46" s="280">
        <v>0</v>
      </c>
      <c r="BP46" s="280">
        <v>0</v>
      </c>
      <c r="BQ46" s="280">
        <v>0</v>
      </c>
      <c r="BR46" s="280">
        <v>0</v>
      </c>
      <c r="BS46" s="280">
        <v>0</v>
      </c>
      <c r="BT46" s="280">
        <v>0</v>
      </c>
      <c r="BU46" s="280">
        <v>0</v>
      </c>
      <c r="BV46" s="280">
        <v>0</v>
      </c>
      <c r="BW46" s="280">
        <v>1</v>
      </c>
      <c r="BX46" s="280">
        <v>0</v>
      </c>
      <c r="BY46" s="280">
        <v>0</v>
      </c>
      <c r="BZ46" s="80">
        <v>1</v>
      </c>
      <c r="CA46" s="80">
        <v>2</v>
      </c>
      <c r="CB46" s="80">
        <v>0</v>
      </c>
      <c r="CC46" s="80">
        <v>0</v>
      </c>
      <c r="CD46" s="80">
        <v>2</v>
      </c>
      <c r="CE46" s="80">
        <v>2.5499999999999998</v>
      </c>
    </row>
    <row r="47" spans="1:83">
      <c r="A47" s="80" t="s">
        <v>554</v>
      </c>
      <c r="B47" s="275">
        <v>44874</v>
      </c>
      <c r="C47" s="275">
        <v>44876</v>
      </c>
      <c r="D47" s="80">
        <v>2</v>
      </c>
      <c r="E47" s="80">
        <v>0</v>
      </c>
      <c r="F47" s="80">
        <v>17</v>
      </c>
      <c r="G47" s="80">
        <v>2</v>
      </c>
      <c r="H47" s="80">
        <v>2</v>
      </c>
      <c r="I47" s="80">
        <v>1</v>
      </c>
      <c r="J47" s="278" t="s">
        <v>372</v>
      </c>
      <c r="K47" s="280">
        <v>1</v>
      </c>
      <c r="L47" s="280">
        <v>0</v>
      </c>
      <c r="M47" s="280">
        <v>0</v>
      </c>
      <c r="N47" s="280">
        <v>0</v>
      </c>
      <c r="O47" s="280">
        <v>0</v>
      </c>
      <c r="P47" s="280">
        <v>0</v>
      </c>
      <c r="Q47" s="280">
        <v>0</v>
      </c>
      <c r="R47" s="280">
        <v>0</v>
      </c>
      <c r="S47" s="280">
        <v>0</v>
      </c>
      <c r="T47" s="280">
        <v>0</v>
      </c>
      <c r="U47" s="280">
        <v>0</v>
      </c>
      <c r="V47" s="280">
        <v>0</v>
      </c>
      <c r="W47" s="280">
        <v>0</v>
      </c>
      <c r="X47" s="278" t="s">
        <v>555</v>
      </c>
      <c r="Y47" s="80">
        <v>0</v>
      </c>
      <c r="Z47" s="80">
        <v>0</v>
      </c>
      <c r="AA47" s="80">
        <v>0</v>
      </c>
      <c r="AB47" s="80">
        <v>0</v>
      </c>
      <c r="AC47" s="80">
        <v>0</v>
      </c>
      <c r="AD47" s="80">
        <v>0</v>
      </c>
      <c r="AE47" s="80">
        <v>0</v>
      </c>
      <c r="AF47" s="80">
        <v>0</v>
      </c>
      <c r="AG47" s="80">
        <v>0</v>
      </c>
      <c r="AH47" s="80">
        <v>0</v>
      </c>
      <c r="AI47" s="80">
        <v>1</v>
      </c>
      <c r="AJ47" s="80">
        <v>0</v>
      </c>
      <c r="AK47" s="80">
        <v>0</v>
      </c>
      <c r="AL47" s="80">
        <f t="shared" si="0"/>
        <v>1</v>
      </c>
      <c r="AM47" s="80">
        <v>13</v>
      </c>
      <c r="AN47" s="80">
        <v>6</v>
      </c>
      <c r="AO47" s="278"/>
      <c r="AP47" s="80">
        <v>1</v>
      </c>
      <c r="AQ47" s="80">
        <v>0</v>
      </c>
      <c r="AR47" s="80">
        <v>0</v>
      </c>
      <c r="AS47" s="80">
        <v>0</v>
      </c>
      <c r="AT47" s="80">
        <v>0</v>
      </c>
      <c r="AU47" s="80">
        <v>0</v>
      </c>
      <c r="AV47" s="80">
        <v>0</v>
      </c>
      <c r="AW47" s="80">
        <v>0</v>
      </c>
      <c r="AX47" s="80">
        <v>0</v>
      </c>
      <c r="AY47" s="80">
        <v>0</v>
      </c>
      <c r="AZ47" s="80">
        <v>0</v>
      </c>
      <c r="BA47" s="80">
        <v>0</v>
      </c>
      <c r="BB47" s="80" t="s">
        <v>556</v>
      </c>
      <c r="BC47" s="80">
        <v>5</v>
      </c>
      <c r="BD47" s="80">
        <v>0</v>
      </c>
      <c r="BE47" s="80">
        <v>1</v>
      </c>
      <c r="BF47" s="80">
        <v>2</v>
      </c>
      <c r="BG47" s="80">
        <v>2</v>
      </c>
      <c r="BH47" s="278" t="s">
        <v>557</v>
      </c>
      <c r="BI47" s="278" t="s">
        <v>411</v>
      </c>
      <c r="BJ47" s="280">
        <v>0</v>
      </c>
      <c r="BK47" s="280">
        <v>0</v>
      </c>
      <c r="BL47" s="280">
        <v>0</v>
      </c>
      <c r="BM47" s="280">
        <v>0</v>
      </c>
      <c r="BN47" s="280">
        <v>0</v>
      </c>
      <c r="BO47" s="280">
        <v>0</v>
      </c>
      <c r="BP47" s="280">
        <v>0</v>
      </c>
      <c r="BQ47" s="280">
        <v>0</v>
      </c>
      <c r="BR47" s="280">
        <v>1</v>
      </c>
      <c r="BS47" s="280">
        <v>0</v>
      </c>
      <c r="BT47" s="280">
        <v>0</v>
      </c>
      <c r="BU47" s="280">
        <v>0</v>
      </c>
      <c r="BV47" s="280">
        <v>0</v>
      </c>
      <c r="BW47" s="280">
        <v>0</v>
      </c>
      <c r="BX47" s="280">
        <v>0</v>
      </c>
      <c r="BY47" s="280">
        <v>0</v>
      </c>
      <c r="BZ47" s="80">
        <v>1</v>
      </c>
      <c r="CA47" s="80">
        <v>2</v>
      </c>
      <c r="CB47" s="80">
        <v>1</v>
      </c>
      <c r="CC47" s="80">
        <v>1</v>
      </c>
      <c r="CD47" s="80">
        <v>1</v>
      </c>
      <c r="CE47" s="80">
        <v>2.1</v>
      </c>
    </row>
    <row r="48" spans="1:83">
      <c r="A48" s="80" t="s">
        <v>558</v>
      </c>
      <c r="B48" s="275">
        <v>44881</v>
      </c>
      <c r="C48" s="275">
        <v>44899</v>
      </c>
      <c r="D48" s="80">
        <v>18</v>
      </c>
      <c r="E48" s="80">
        <v>1</v>
      </c>
      <c r="F48" s="80">
        <v>85</v>
      </c>
      <c r="G48" s="80">
        <v>1</v>
      </c>
      <c r="H48" s="80">
        <v>1</v>
      </c>
      <c r="I48" s="80">
        <v>3</v>
      </c>
      <c r="J48" s="278" t="s">
        <v>559</v>
      </c>
      <c r="K48" s="280">
        <v>0</v>
      </c>
      <c r="L48" s="280">
        <v>0</v>
      </c>
      <c r="M48" s="280">
        <v>1</v>
      </c>
      <c r="N48" s="280">
        <v>1</v>
      </c>
      <c r="O48" s="280">
        <v>0</v>
      </c>
      <c r="P48" s="280">
        <v>0</v>
      </c>
      <c r="Q48" s="280">
        <v>1</v>
      </c>
      <c r="R48" s="280">
        <v>0</v>
      </c>
      <c r="S48" s="280">
        <v>0</v>
      </c>
      <c r="T48" s="280">
        <v>0</v>
      </c>
      <c r="U48" s="280">
        <v>0</v>
      </c>
      <c r="V48" s="280">
        <v>0</v>
      </c>
      <c r="W48" s="280">
        <v>0</v>
      </c>
      <c r="X48" s="278" t="s">
        <v>467</v>
      </c>
      <c r="Y48" s="80">
        <v>0</v>
      </c>
      <c r="Z48" s="80">
        <v>1</v>
      </c>
      <c r="AA48" s="80">
        <v>0</v>
      </c>
      <c r="AB48" s="80">
        <v>0</v>
      </c>
      <c r="AC48" s="80">
        <v>0</v>
      </c>
      <c r="AD48" s="80">
        <v>0</v>
      </c>
      <c r="AE48" s="80">
        <v>0</v>
      </c>
      <c r="AF48" s="80">
        <v>0</v>
      </c>
      <c r="AG48" s="80">
        <v>0</v>
      </c>
      <c r="AH48" s="80">
        <v>0</v>
      </c>
      <c r="AI48" s="80">
        <v>0</v>
      </c>
      <c r="AJ48" s="80">
        <v>0</v>
      </c>
      <c r="AK48" s="80">
        <v>0</v>
      </c>
      <c r="AL48" s="80">
        <f t="shared" si="0"/>
        <v>1</v>
      </c>
      <c r="AM48" s="80">
        <v>26</v>
      </c>
      <c r="AN48" s="80">
        <v>20</v>
      </c>
      <c r="AO48" s="278" t="s">
        <v>329</v>
      </c>
      <c r="AP48" s="80">
        <v>0</v>
      </c>
      <c r="AQ48" s="80">
        <v>0</v>
      </c>
      <c r="AR48" s="80">
        <v>1</v>
      </c>
      <c r="AS48" s="80">
        <v>0</v>
      </c>
      <c r="AT48" s="80">
        <v>0</v>
      </c>
      <c r="AU48" s="80">
        <v>0</v>
      </c>
      <c r="AV48" s="80">
        <v>0</v>
      </c>
      <c r="AW48" s="80">
        <v>0</v>
      </c>
      <c r="AX48" s="80">
        <v>0</v>
      </c>
      <c r="AY48" s="80">
        <v>0</v>
      </c>
      <c r="AZ48" s="80">
        <v>0</v>
      </c>
      <c r="BA48" s="80">
        <v>0</v>
      </c>
      <c r="BB48" s="80" t="s">
        <v>560</v>
      </c>
      <c r="BC48" s="80">
        <v>1</v>
      </c>
      <c r="BD48" s="80">
        <v>3</v>
      </c>
      <c r="BE48" s="80">
        <v>2</v>
      </c>
      <c r="BF48" s="80">
        <v>1</v>
      </c>
      <c r="BG48" s="80">
        <v>2</v>
      </c>
      <c r="BH48" s="278" t="s">
        <v>552</v>
      </c>
      <c r="BI48" s="278" t="s">
        <v>411</v>
      </c>
      <c r="BJ48" s="280">
        <v>0</v>
      </c>
      <c r="BK48" s="280">
        <v>0</v>
      </c>
      <c r="BL48" s="280">
        <v>0</v>
      </c>
      <c r="BM48" s="280">
        <v>0</v>
      </c>
      <c r="BN48" s="280">
        <v>0</v>
      </c>
      <c r="BO48" s="280">
        <v>0</v>
      </c>
      <c r="BP48" s="280">
        <v>0</v>
      </c>
      <c r="BQ48" s="280">
        <v>0</v>
      </c>
      <c r="BR48" s="280">
        <v>1</v>
      </c>
      <c r="BS48" s="280">
        <v>0</v>
      </c>
      <c r="BT48" s="280">
        <v>0</v>
      </c>
      <c r="BU48" s="280">
        <v>0</v>
      </c>
      <c r="BV48" s="280">
        <v>0</v>
      </c>
      <c r="BW48" s="280">
        <v>0</v>
      </c>
      <c r="BX48" s="280">
        <v>0</v>
      </c>
      <c r="BY48" s="280">
        <v>0</v>
      </c>
      <c r="BZ48" s="80">
        <v>1</v>
      </c>
      <c r="CA48" s="80">
        <v>2</v>
      </c>
      <c r="CB48" s="80">
        <v>0</v>
      </c>
      <c r="CC48" s="80">
        <v>1</v>
      </c>
      <c r="CD48" s="80">
        <v>2</v>
      </c>
      <c r="CE48" s="80">
        <v>2.35</v>
      </c>
    </row>
    <row r="49" spans="1:83">
      <c r="A49" s="80" t="s">
        <v>561</v>
      </c>
      <c r="B49" s="275">
        <v>44883</v>
      </c>
      <c r="C49" s="275">
        <v>44885</v>
      </c>
      <c r="D49" s="80">
        <v>2</v>
      </c>
      <c r="E49" s="80">
        <v>0</v>
      </c>
      <c r="F49" s="80">
        <v>68</v>
      </c>
      <c r="G49" s="80">
        <v>1</v>
      </c>
      <c r="H49" s="80">
        <v>2</v>
      </c>
      <c r="I49" s="80">
        <v>2</v>
      </c>
      <c r="J49" s="278" t="s">
        <v>562</v>
      </c>
      <c r="K49" s="280">
        <v>0</v>
      </c>
      <c r="L49" s="280">
        <v>0</v>
      </c>
      <c r="M49" s="280">
        <v>1</v>
      </c>
      <c r="N49" s="280">
        <v>0</v>
      </c>
      <c r="O49" s="280">
        <v>0</v>
      </c>
      <c r="P49" s="280">
        <v>0</v>
      </c>
      <c r="Q49" s="280">
        <v>1</v>
      </c>
      <c r="R49" s="280">
        <v>0</v>
      </c>
      <c r="S49" s="280">
        <v>0</v>
      </c>
      <c r="T49" s="280">
        <v>0</v>
      </c>
      <c r="U49" s="280">
        <v>0</v>
      </c>
      <c r="V49" s="280">
        <v>0</v>
      </c>
      <c r="W49" s="280">
        <v>0</v>
      </c>
      <c r="X49" s="278" t="s">
        <v>322</v>
      </c>
      <c r="Y49" s="80">
        <v>1</v>
      </c>
      <c r="Z49" s="80">
        <v>0</v>
      </c>
      <c r="AA49" s="80">
        <v>0</v>
      </c>
      <c r="AB49" s="80">
        <v>0</v>
      </c>
      <c r="AC49" s="80">
        <v>0</v>
      </c>
      <c r="AD49" s="80">
        <v>0</v>
      </c>
      <c r="AE49" s="80">
        <v>0</v>
      </c>
      <c r="AF49" s="80">
        <v>0</v>
      </c>
      <c r="AG49" s="80">
        <v>0</v>
      </c>
      <c r="AH49" s="80">
        <v>0</v>
      </c>
      <c r="AI49" s="80">
        <v>0</v>
      </c>
      <c r="AJ49" s="80">
        <v>0</v>
      </c>
      <c r="AK49" s="80">
        <v>0</v>
      </c>
      <c r="AL49" s="80">
        <f t="shared" si="0"/>
        <v>1</v>
      </c>
      <c r="AM49" s="80">
        <v>24</v>
      </c>
      <c r="AN49" s="80">
        <v>20</v>
      </c>
      <c r="AO49" s="278" t="s">
        <v>165</v>
      </c>
      <c r="AP49" s="80">
        <v>0</v>
      </c>
      <c r="AQ49" s="80">
        <v>0</v>
      </c>
      <c r="AR49" s="80">
        <v>0</v>
      </c>
      <c r="AS49" s="80">
        <v>1</v>
      </c>
      <c r="AT49" s="80">
        <v>0</v>
      </c>
      <c r="AU49" s="80">
        <v>0</v>
      </c>
      <c r="AV49" s="80">
        <v>0</v>
      </c>
      <c r="AW49" s="80">
        <v>0</v>
      </c>
      <c r="AX49" s="80">
        <v>0</v>
      </c>
      <c r="AY49" s="80">
        <v>0</v>
      </c>
      <c r="AZ49" s="80">
        <v>0</v>
      </c>
      <c r="BA49" s="80">
        <v>0</v>
      </c>
      <c r="BB49" s="80" t="s">
        <v>563</v>
      </c>
      <c r="BC49" s="80">
        <v>1</v>
      </c>
      <c r="BD49" s="80">
        <v>1</v>
      </c>
      <c r="BE49" s="80">
        <v>1</v>
      </c>
      <c r="BF49" s="80">
        <v>2</v>
      </c>
      <c r="BG49" s="80">
        <v>2</v>
      </c>
      <c r="BH49" s="278" t="s">
        <v>552</v>
      </c>
      <c r="BI49" s="278" t="s">
        <v>376</v>
      </c>
      <c r="BJ49" s="280">
        <v>0</v>
      </c>
      <c r="BK49" s="280">
        <v>0</v>
      </c>
      <c r="BL49" s="280">
        <v>0</v>
      </c>
      <c r="BM49" s="280">
        <v>0</v>
      </c>
      <c r="BN49" s="280">
        <v>0</v>
      </c>
      <c r="BO49" s="280">
        <v>0</v>
      </c>
      <c r="BP49" s="280">
        <v>0</v>
      </c>
      <c r="BQ49" s="280">
        <v>0</v>
      </c>
      <c r="BR49" s="280">
        <v>0</v>
      </c>
      <c r="BS49" s="280">
        <v>1</v>
      </c>
      <c r="BT49" s="280">
        <v>0</v>
      </c>
      <c r="BU49" s="280">
        <v>0</v>
      </c>
      <c r="BV49" s="280">
        <v>0</v>
      </c>
      <c r="BW49" s="280">
        <v>0</v>
      </c>
      <c r="BX49" s="280">
        <v>0</v>
      </c>
      <c r="BY49" s="280">
        <v>0</v>
      </c>
      <c r="BZ49" s="80">
        <v>2</v>
      </c>
      <c r="CA49" s="80">
        <v>1</v>
      </c>
      <c r="CB49" s="80">
        <v>1</v>
      </c>
      <c r="CC49" s="80">
        <v>0</v>
      </c>
      <c r="CD49" s="80">
        <v>1</v>
      </c>
      <c r="CE49" s="80">
        <v>2.5499999999999998</v>
      </c>
    </row>
    <row r="50" spans="1:83">
      <c r="A50" s="80" t="s">
        <v>564</v>
      </c>
      <c r="B50" s="275">
        <v>44904</v>
      </c>
      <c r="C50" s="275">
        <v>44907</v>
      </c>
      <c r="D50" s="80">
        <v>3</v>
      </c>
      <c r="E50" s="80">
        <v>0</v>
      </c>
      <c r="F50" s="80">
        <v>48</v>
      </c>
      <c r="G50" s="80">
        <v>2</v>
      </c>
      <c r="H50" s="80">
        <v>1</v>
      </c>
      <c r="I50" s="80">
        <v>1</v>
      </c>
      <c r="J50" s="278" t="s">
        <v>315</v>
      </c>
      <c r="K50" s="280">
        <v>0</v>
      </c>
      <c r="L50" s="280">
        <v>0</v>
      </c>
      <c r="M50" s="280">
        <v>0</v>
      </c>
      <c r="N50" s="280">
        <v>0</v>
      </c>
      <c r="O50" s="280">
        <v>0</v>
      </c>
      <c r="P50" s="280">
        <v>1</v>
      </c>
      <c r="Q50" s="280">
        <v>0</v>
      </c>
      <c r="R50" s="280">
        <v>0</v>
      </c>
      <c r="S50" s="280">
        <v>0</v>
      </c>
      <c r="T50" s="280">
        <v>0</v>
      </c>
      <c r="U50" s="280">
        <v>0</v>
      </c>
      <c r="V50" s="280">
        <v>0</v>
      </c>
      <c r="W50" s="280">
        <v>0</v>
      </c>
      <c r="X50" s="278" t="s">
        <v>322</v>
      </c>
      <c r="Y50" s="80">
        <v>1</v>
      </c>
      <c r="Z50" s="80">
        <v>0</v>
      </c>
      <c r="AA50" s="80">
        <v>0</v>
      </c>
      <c r="AB50" s="80">
        <v>0</v>
      </c>
      <c r="AC50" s="80">
        <v>0</v>
      </c>
      <c r="AD50" s="80">
        <v>0</v>
      </c>
      <c r="AE50" s="80">
        <v>0</v>
      </c>
      <c r="AF50" s="80">
        <v>0</v>
      </c>
      <c r="AG50" s="80">
        <v>0</v>
      </c>
      <c r="AH50" s="80">
        <v>0</v>
      </c>
      <c r="AI50" s="80">
        <v>0</v>
      </c>
      <c r="AJ50" s="80">
        <v>0</v>
      </c>
      <c r="AK50" s="80">
        <v>0</v>
      </c>
      <c r="AL50" s="80">
        <f t="shared" si="0"/>
        <v>1</v>
      </c>
      <c r="AM50" s="80">
        <v>15</v>
      </c>
      <c r="AN50" s="80">
        <v>2</v>
      </c>
      <c r="AO50" s="278"/>
      <c r="AP50" s="80">
        <v>1</v>
      </c>
      <c r="AQ50" s="80">
        <v>0</v>
      </c>
      <c r="AR50" s="80">
        <v>0</v>
      </c>
      <c r="AS50" s="80">
        <v>0</v>
      </c>
      <c r="AT50" s="80">
        <v>0</v>
      </c>
      <c r="AU50" s="80">
        <v>0</v>
      </c>
      <c r="AV50" s="80">
        <v>0</v>
      </c>
      <c r="AW50" s="80">
        <v>0</v>
      </c>
      <c r="AX50" s="80">
        <v>0</v>
      </c>
      <c r="AY50" s="80">
        <v>0</v>
      </c>
      <c r="AZ50" s="80">
        <v>0</v>
      </c>
      <c r="BA50" s="80">
        <v>0</v>
      </c>
      <c r="BB50" s="80" t="s">
        <v>565</v>
      </c>
      <c r="BC50" s="80">
        <v>5</v>
      </c>
      <c r="BD50" s="80">
        <v>0</v>
      </c>
      <c r="BE50" s="80">
        <v>1</v>
      </c>
      <c r="BF50" s="80">
        <v>1</v>
      </c>
      <c r="BG50" s="80">
        <v>1</v>
      </c>
      <c r="BH50" s="278" t="s">
        <v>552</v>
      </c>
      <c r="BI50" s="278" t="s">
        <v>359</v>
      </c>
      <c r="BJ50" s="280">
        <v>0</v>
      </c>
      <c r="BK50" s="280">
        <v>0</v>
      </c>
      <c r="BL50" s="280">
        <v>0</v>
      </c>
      <c r="BM50" s="280">
        <v>0</v>
      </c>
      <c r="BN50" s="280">
        <v>0</v>
      </c>
      <c r="BO50" s="280">
        <v>0</v>
      </c>
      <c r="BP50" s="280">
        <v>0</v>
      </c>
      <c r="BQ50" s="280">
        <v>0</v>
      </c>
      <c r="BR50" s="280">
        <v>0</v>
      </c>
      <c r="BS50" s="280">
        <v>0</v>
      </c>
      <c r="BT50" s="280">
        <v>0</v>
      </c>
      <c r="BU50" s="280">
        <v>0</v>
      </c>
      <c r="BV50" s="280">
        <v>0</v>
      </c>
      <c r="BW50" s="280">
        <v>0</v>
      </c>
      <c r="BX50" s="280">
        <v>1</v>
      </c>
      <c r="BY50" s="280">
        <v>0</v>
      </c>
      <c r="BZ50" s="80">
        <v>2</v>
      </c>
      <c r="CA50" s="80">
        <v>2</v>
      </c>
      <c r="CB50" s="80">
        <v>1</v>
      </c>
      <c r="CC50" s="80">
        <v>0</v>
      </c>
      <c r="CD50" s="80">
        <v>1</v>
      </c>
      <c r="CE50" s="80">
        <v>2</v>
      </c>
    </row>
    <row r="51" spans="1:83">
      <c r="A51" s="80" t="s">
        <v>566</v>
      </c>
      <c r="B51" s="275">
        <v>44909</v>
      </c>
      <c r="C51" s="275">
        <v>44915</v>
      </c>
      <c r="D51" s="80">
        <v>6</v>
      </c>
      <c r="E51" s="80">
        <v>1</v>
      </c>
      <c r="F51" s="80">
        <v>51</v>
      </c>
      <c r="G51" s="80">
        <v>1</v>
      </c>
      <c r="H51" s="80">
        <v>1</v>
      </c>
      <c r="I51" s="80">
        <v>2</v>
      </c>
      <c r="J51" s="278" t="s">
        <v>567</v>
      </c>
      <c r="K51" s="280">
        <v>0</v>
      </c>
      <c r="L51" s="280">
        <v>0</v>
      </c>
      <c r="M51" s="280">
        <v>1</v>
      </c>
      <c r="N51" s="280">
        <v>0</v>
      </c>
      <c r="O51" s="280">
        <v>1</v>
      </c>
      <c r="P51" s="280">
        <v>0</v>
      </c>
      <c r="Q51" s="280">
        <v>0</v>
      </c>
      <c r="R51" s="280">
        <v>0</v>
      </c>
      <c r="S51" s="280">
        <v>0</v>
      </c>
      <c r="T51" s="280">
        <v>0</v>
      </c>
      <c r="U51" s="280">
        <v>0</v>
      </c>
      <c r="V51" s="280">
        <v>0</v>
      </c>
      <c r="W51" s="280">
        <v>0</v>
      </c>
      <c r="X51" s="278" t="s">
        <v>239</v>
      </c>
      <c r="Y51" s="80">
        <v>0</v>
      </c>
      <c r="Z51" s="80">
        <v>0</v>
      </c>
      <c r="AA51" s="80">
        <v>0</v>
      </c>
      <c r="AB51" s="80">
        <v>0</v>
      </c>
      <c r="AC51" s="80">
        <v>0</v>
      </c>
      <c r="AD51" s="80">
        <v>0</v>
      </c>
      <c r="AE51" s="80">
        <v>0</v>
      </c>
      <c r="AF51" s="80">
        <v>0</v>
      </c>
      <c r="AG51" s="80">
        <v>0</v>
      </c>
      <c r="AH51" s="80">
        <v>1</v>
      </c>
      <c r="AI51" s="80">
        <v>0</v>
      </c>
      <c r="AJ51" s="80">
        <v>0</v>
      </c>
      <c r="AK51" s="80">
        <v>0</v>
      </c>
      <c r="AL51" s="80">
        <f t="shared" si="0"/>
        <v>1</v>
      </c>
      <c r="AM51" s="80">
        <v>26</v>
      </c>
      <c r="AN51" s="80">
        <v>12</v>
      </c>
      <c r="AO51" s="278" t="s">
        <v>329</v>
      </c>
      <c r="AP51" s="80">
        <v>0</v>
      </c>
      <c r="AQ51" s="80">
        <v>0</v>
      </c>
      <c r="AR51" s="80">
        <v>1</v>
      </c>
      <c r="AS51" s="80">
        <v>0</v>
      </c>
      <c r="AT51" s="80">
        <v>0</v>
      </c>
      <c r="AU51" s="80">
        <v>0</v>
      </c>
      <c r="AV51" s="80">
        <v>0</v>
      </c>
      <c r="AW51" s="80">
        <v>0</v>
      </c>
      <c r="AX51" s="80">
        <v>0</v>
      </c>
      <c r="AY51" s="80">
        <v>0</v>
      </c>
      <c r="AZ51" s="80">
        <v>0</v>
      </c>
      <c r="BA51" s="80">
        <v>0</v>
      </c>
      <c r="BB51" s="80" t="s">
        <v>568</v>
      </c>
      <c r="BC51" s="80">
        <v>3</v>
      </c>
      <c r="BD51" s="80">
        <v>0</v>
      </c>
      <c r="BE51" s="80">
        <v>1</v>
      </c>
      <c r="BF51" s="80">
        <v>2</v>
      </c>
      <c r="BG51" s="80">
        <v>2</v>
      </c>
      <c r="BH51" s="278" t="s">
        <v>489</v>
      </c>
      <c r="BI51" s="278" t="s">
        <v>411</v>
      </c>
      <c r="BJ51" s="280">
        <v>0</v>
      </c>
      <c r="BK51" s="280">
        <v>0</v>
      </c>
      <c r="BL51" s="280">
        <v>0</v>
      </c>
      <c r="BM51" s="280">
        <v>0</v>
      </c>
      <c r="BN51" s="280">
        <v>0</v>
      </c>
      <c r="BO51" s="280">
        <v>0</v>
      </c>
      <c r="BP51" s="280">
        <v>0</v>
      </c>
      <c r="BQ51" s="280">
        <v>0</v>
      </c>
      <c r="BR51" s="280">
        <v>1</v>
      </c>
      <c r="BS51" s="280">
        <v>0</v>
      </c>
      <c r="BT51" s="280">
        <v>0</v>
      </c>
      <c r="BU51" s="280">
        <v>0</v>
      </c>
      <c r="BV51" s="280">
        <v>0</v>
      </c>
      <c r="BW51" s="280">
        <v>0</v>
      </c>
      <c r="BX51" s="280">
        <v>0</v>
      </c>
      <c r="BY51" s="280">
        <v>0</v>
      </c>
      <c r="BZ51" s="80">
        <v>1</v>
      </c>
      <c r="CA51" s="80">
        <v>2</v>
      </c>
      <c r="CB51" s="80">
        <v>0</v>
      </c>
      <c r="CC51" s="80">
        <v>1</v>
      </c>
      <c r="CD51" s="80">
        <v>3</v>
      </c>
      <c r="CE51" s="80">
        <v>3.35</v>
      </c>
    </row>
    <row r="52" spans="1:83">
      <c r="A52" s="80" t="s">
        <v>569</v>
      </c>
      <c r="B52" s="275">
        <v>44914</v>
      </c>
      <c r="C52" s="275">
        <v>44918</v>
      </c>
      <c r="D52" s="80">
        <v>4</v>
      </c>
      <c r="E52" s="80">
        <v>0</v>
      </c>
      <c r="F52" s="80">
        <v>58</v>
      </c>
      <c r="G52" s="80">
        <v>1</v>
      </c>
      <c r="H52" s="80">
        <v>2</v>
      </c>
      <c r="I52" s="80">
        <v>2</v>
      </c>
      <c r="J52" s="278" t="s">
        <v>570</v>
      </c>
      <c r="K52" s="280">
        <v>0</v>
      </c>
      <c r="L52" s="280">
        <v>0</v>
      </c>
      <c r="M52" s="280">
        <v>0</v>
      </c>
      <c r="N52" s="280">
        <v>0</v>
      </c>
      <c r="O52" s="280">
        <v>0</v>
      </c>
      <c r="P52" s="280">
        <v>0</v>
      </c>
      <c r="Q52" s="280">
        <v>0</v>
      </c>
      <c r="R52" s="280">
        <v>0</v>
      </c>
      <c r="S52" s="280">
        <v>0</v>
      </c>
      <c r="T52" s="280">
        <v>0</v>
      </c>
      <c r="U52" s="280">
        <v>0</v>
      </c>
      <c r="V52" s="280">
        <v>1</v>
      </c>
      <c r="W52" s="280">
        <v>0</v>
      </c>
      <c r="X52" s="278" t="s">
        <v>530</v>
      </c>
      <c r="Y52" s="80">
        <v>0</v>
      </c>
      <c r="Z52" s="80">
        <v>0</v>
      </c>
      <c r="AA52" s="80">
        <v>0</v>
      </c>
      <c r="AB52" s="80">
        <v>1</v>
      </c>
      <c r="AC52" s="80">
        <v>0</v>
      </c>
      <c r="AD52" s="80">
        <v>0</v>
      </c>
      <c r="AE52" s="80">
        <v>0</v>
      </c>
      <c r="AF52" s="80">
        <v>0</v>
      </c>
      <c r="AG52" s="80">
        <v>0</v>
      </c>
      <c r="AH52" s="80">
        <v>0</v>
      </c>
      <c r="AI52" s="80">
        <v>0</v>
      </c>
      <c r="AJ52" s="80">
        <v>0</v>
      </c>
      <c r="AK52" s="80">
        <v>0</v>
      </c>
      <c r="AL52" s="80">
        <f t="shared" si="0"/>
        <v>1</v>
      </c>
      <c r="AM52" s="80">
        <v>18</v>
      </c>
      <c r="AN52" s="80">
        <v>20</v>
      </c>
      <c r="AO52" s="278"/>
      <c r="AP52" s="80">
        <v>1</v>
      </c>
      <c r="AQ52" s="80">
        <v>0</v>
      </c>
      <c r="AR52" s="80">
        <v>0</v>
      </c>
      <c r="AS52" s="80">
        <v>0</v>
      </c>
      <c r="AT52" s="80">
        <v>0</v>
      </c>
      <c r="AU52" s="80">
        <v>0</v>
      </c>
      <c r="AV52" s="80">
        <v>0</v>
      </c>
      <c r="AW52" s="80">
        <v>0</v>
      </c>
      <c r="AX52" s="80">
        <v>0</v>
      </c>
      <c r="AY52" s="80">
        <v>0</v>
      </c>
      <c r="AZ52" s="80">
        <v>0</v>
      </c>
      <c r="BA52" s="80">
        <v>0</v>
      </c>
      <c r="BB52" s="80" t="s">
        <v>571</v>
      </c>
      <c r="BC52" s="80">
        <v>1</v>
      </c>
      <c r="BD52" s="80">
        <v>2</v>
      </c>
      <c r="BE52" s="80">
        <v>1</v>
      </c>
      <c r="BF52" s="80">
        <v>1</v>
      </c>
      <c r="BG52" s="80">
        <v>1</v>
      </c>
      <c r="BH52" s="278" t="s">
        <v>489</v>
      </c>
      <c r="BI52" s="278" t="s">
        <v>348</v>
      </c>
      <c r="BJ52" s="280">
        <v>0</v>
      </c>
      <c r="BK52" s="280">
        <v>0</v>
      </c>
      <c r="BL52" s="280">
        <v>0</v>
      </c>
      <c r="BM52" s="280">
        <v>1</v>
      </c>
      <c r="BN52" s="280">
        <v>0</v>
      </c>
      <c r="BO52" s="280">
        <v>0</v>
      </c>
      <c r="BP52" s="280">
        <v>0</v>
      </c>
      <c r="BQ52" s="280">
        <v>0</v>
      </c>
      <c r="BR52" s="280">
        <v>0</v>
      </c>
      <c r="BS52" s="280">
        <v>0</v>
      </c>
      <c r="BT52" s="280">
        <v>0</v>
      </c>
      <c r="BU52" s="280">
        <v>0</v>
      </c>
      <c r="BV52" s="280">
        <v>0</v>
      </c>
      <c r="BW52" s="280">
        <v>0</v>
      </c>
      <c r="BX52" s="280">
        <v>0</v>
      </c>
      <c r="BY52" s="280">
        <v>0</v>
      </c>
      <c r="BZ52" s="80">
        <v>1</v>
      </c>
      <c r="CA52" s="80">
        <v>2</v>
      </c>
      <c r="CB52" s="80">
        <v>0</v>
      </c>
      <c r="CC52" s="80">
        <v>0</v>
      </c>
      <c r="CD52" s="80">
        <v>1</v>
      </c>
      <c r="CE52" s="80">
        <v>2.2999999999999998</v>
      </c>
    </row>
    <row r="53" spans="1:83">
      <c r="A53" s="80" t="s">
        <v>572</v>
      </c>
      <c r="B53" s="275">
        <v>44916</v>
      </c>
      <c r="C53" s="275">
        <v>44923</v>
      </c>
      <c r="D53" s="80">
        <v>7</v>
      </c>
      <c r="E53" s="80">
        <v>1</v>
      </c>
      <c r="F53" s="80">
        <v>60</v>
      </c>
      <c r="G53" s="80">
        <v>1</v>
      </c>
      <c r="H53" s="80">
        <v>1</v>
      </c>
      <c r="I53" s="80">
        <v>2</v>
      </c>
      <c r="J53" s="278" t="s">
        <v>573</v>
      </c>
      <c r="K53" s="280">
        <v>0</v>
      </c>
      <c r="L53" s="280">
        <v>0</v>
      </c>
      <c r="M53" s="280">
        <v>0</v>
      </c>
      <c r="N53" s="280">
        <v>1</v>
      </c>
      <c r="O53" s="280">
        <v>0</v>
      </c>
      <c r="P53" s="280">
        <v>0</v>
      </c>
      <c r="Q53" s="280">
        <v>0</v>
      </c>
      <c r="R53" s="280">
        <v>0</v>
      </c>
      <c r="S53" s="280">
        <v>0</v>
      </c>
      <c r="T53" s="280">
        <v>0</v>
      </c>
      <c r="U53" s="280">
        <v>1</v>
      </c>
      <c r="V53" s="280">
        <v>0</v>
      </c>
      <c r="W53" s="280">
        <v>0</v>
      </c>
      <c r="X53" s="278" t="s">
        <v>530</v>
      </c>
      <c r="Y53" s="80">
        <v>0</v>
      </c>
      <c r="Z53" s="80">
        <v>0</v>
      </c>
      <c r="AA53" s="80">
        <v>0</v>
      </c>
      <c r="AB53" s="80">
        <v>1</v>
      </c>
      <c r="AC53" s="80">
        <v>0</v>
      </c>
      <c r="AD53" s="80">
        <v>0</v>
      </c>
      <c r="AE53" s="80">
        <v>0</v>
      </c>
      <c r="AF53" s="80">
        <v>0</v>
      </c>
      <c r="AG53" s="80">
        <v>0</v>
      </c>
      <c r="AH53" s="80">
        <v>0</v>
      </c>
      <c r="AI53" s="80">
        <v>0</v>
      </c>
      <c r="AJ53" s="80">
        <v>0</v>
      </c>
      <c r="AK53" s="80">
        <v>0</v>
      </c>
      <c r="AL53" s="80">
        <f t="shared" si="0"/>
        <v>1</v>
      </c>
      <c r="AM53" s="80">
        <v>26</v>
      </c>
      <c r="AN53" s="80">
        <v>30</v>
      </c>
      <c r="AO53" s="278" t="s">
        <v>165</v>
      </c>
      <c r="AP53" s="80">
        <v>0</v>
      </c>
      <c r="AQ53" s="80">
        <v>0</v>
      </c>
      <c r="AR53" s="80">
        <v>0</v>
      </c>
      <c r="AS53" s="80">
        <v>1</v>
      </c>
      <c r="AT53" s="80">
        <v>0</v>
      </c>
      <c r="AU53" s="80">
        <v>0</v>
      </c>
      <c r="AV53" s="80">
        <v>0</v>
      </c>
      <c r="AW53" s="80">
        <v>0</v>
      </c>
      <c r="AX53" s="80">
        <v>0</v>
      </c>
      <c r="AY53" s="80">
        <v>0</v>
      </c>
      <c r="AZ53" s="80">
        <v>0</v>
      </c>
      <c r="BA53" s="80">
        <v>0</v>
      </c>
      <c r="BB53" s="80" t="s">
        <v>574</v>
      </c>
      <c r="BC53" s="80">
        <v>1</v>
      </c>
      <c r="BD53" s="80">
        <v>3</v>
      </c>
      <c r="BE53" s="80">
        <v>1</v>
      </c>
      <c r="BF53" s="80">
        <v>2</v>
      </c>
      <c r="BG53" s="80">
        <v>1</v>
      </c>
      <c r="BH53" s="278" t="s">
        <v>575</v>
      </c>
      <c r="BI53" s="278" t="s">
        <v>576</v>
      </c>
      <c r="BJ53" s="280">
        <v>0</v>
      </c>
      <c r="BK53" s="280">
        <v>0</v>
      </c>
      <c r="BL53" s="280">
        <v>0</v>
      </c>
      <c r="BM53" s="280">
        <v>0</v>
      </c>
      <c r="BN53" s="280">
        <v>0</v>
      </c>
      <c r="BO53" s="280">
        <v>0</v>
      </c>
      <c r="BP53" s="280">
        <v>0</v>
      </c>
      <c r="BQ53" s="280">
        <v>0</v>
      </c>
      <c r="BR53" s="280">
        <v>0</v>
      </c>
      <c r="BS53" s="280">
        <v>0</v>
      </c>
      <c r="BT53" s="280">
        <v>0</v>
      </c>
      <c r="BU53" s="280">
        <v>0</v>
      </c>
      <c r="BV53" s="280">
        <v>1</v>
      </c>
      <c r="BW53" s="280">
        <v>0</v>
      </c>
      <c r="BX53" s="280">
        <v>0</v>
      </c>
      <c r="BY53" s="280">
        <v>0</v>
      </c>
      <c r="BZ53" s="80">
        <v>2</v>
      </c>
      <c r="CA53" s="80">
        <v>2</v>
      </c>
      <c r="CB53" s="80">
        <v>0</v>
      </c>
      <c r="CC53" s="80">
        <v>2</v>
      </c>
      <c r="CD53" s="80">
        <v>1</v>
      </c>
      <c r="CE53" s="80">
        <v>2.5</v>
      </c>
    </row>
    <row r="54" spans="1:83">
      <c r="A54" s="80" t="s">
        <v>577</v>
      </c>
      <c r="B54" s="275">
        <v>44960</v>
      </c>
      <c r="C54" s="275">
        <v>44967</v>
      </c>
      <c r="D54" s="80">
        <v>7</v>
      </c>
      <c r="E54" s="80">
        <v>1</v>
      </c>
      <c r="F54" s="80">
        <v>86</v>
      </c>
      <c r="G54" s="80">
        <v>1</v>
      </c>
      <c r="H54" s="80">
        <v>2</v>
      </c>
      <c r="I54" s="80">
        <v>1</v>
      </c>
      <c r="J54" s="278" t="s">
        <v>578</v>
      </c>
      <c r="K54" s="280">
        <v>0</v>
      </c>
      <c r="L54" s="280">
        <v>0</v>
      </c>
      <c r="M54" s="280">
        <v>1</v>
      </c>
      <c r="N54" s="280">
        <v>0</v>
      </c>
      <c r="O54" s="280">
        <v>1</v>
      </c>
      <c r="P54" s="280">
        <v>0</v>
      </c>
      <c r="Q54" s="280">
        <v>0</v>
      </c>
      <c r="R54" s="280">
        <v>0</v>
      </c>
      <c r="S54" s="280">
        <v>0</v>
      </c>
      <c r="T54" s="280">
        <v>0</v>
      </c>
      <c r="U54" s="280">
        <v>0</v>
      </c>
      <c r="V54" s="280">
        <v>1</v>
      </c>
      <c r="W54" s="280">
        <v>0</v>
      </c>
      <c r="X54" s="278" t="s">
        <v>530</v>
      </c>
      <c r="Y54" s="80">
        <v>0</v>
      </c>
      <c r="Z54" s="80">
        <v>0</v>
      </c>
      <c r="AA54" s="80">
        <v>0</v>
      </c>
      <c r="AB54" s="80">
        <v>1</v>
      </c>
      <c r="AC54" s="80">
        <v>0</v>
      </c>
      <c r="AD54" s="80">
        <v>0</v>
      </c>
      <c r="AE54" s="80">
        <v>0</v>
      </c>
      <c r="AF54" s="80">
        <v>0</v>
      </c>
      <c r="AG54" s="80">
        <v>0</v>
      </c>
      <c r="AH54" s="80">
        <v>0</v>
      </c>
      <c r="AI54" s="80">
        <v>0</v>
      </c>
      <c r="AJ54" s="80">
        <v>0</v>
      </c>
      <c r="AK54" s="80">
        <v>0</v>
      </c>
      <c r="AL54" s="80">
        <f t="shared" si="0"/>
        <v>1</v>
      </c>
      <c r="AM54" s="80">
        <v>21</v>
      </c>
      <c r="AN54" s="80">
        <v>23</v>
      </c>
      <c r="AO54" s="278" t="s">
        <v>328</v>
      </c>
      <c r="AP54" s="80">
        <v>0</v>
      </c>
      <c r="AQ54" s="80">
        <v>1</v>
      </c>
      <c r="AR54" s="80">
        <v>0</v>
      </c>
      <c r="AS54" s="80">
        <v>0</v>
      </c>
      <c r="AT54" s="80">
        <v>0</v>
      </c>
      <c r="AU54" s="80">
        <v>0</v>
      </c>
      <c r="AV54" s="80">
        <v>0</v>
      </c>
      <c r="AW54" s="80">
        <v>0</v>
      </c>
      <c r="AX54" s="80">
        <v>0</v>
      </c>
      <c r="AY54" s="80">
        <v>0</v>
      </c>
      <c r="AZ54" s="80">
        <v>0</v>
      </c>
      <c r="BA54" s="80">
        <v>0</v>
      </c>
      <c r="BB54" s="80" t="s">
        <v>579</v>
      </c>
      <c r="BC54" s="80">
        <v>1</v>
      </c>
      <c r="BD54" s="80">
        <v>3</v>
      </c>
      <c r="BE54" s="80">
        <v>1</v>
      </c>
      <c r="BF54" s="80">
        <v>2</v>
      </c>
      <c r="BG54" s="80">
        <v>2</v>
      </c>
      <c r="BH54" s="278" t="s">
        <v>452</v>
      </c>
      <c r="BI54" s="278" t="s">
        <v>553</v>
      </c>
      <c r="BJ54" s="280">
        <v>0</v>
      </c>
      <c r="BK54" s="280">
        <v>0</v>
      </c>
      <c r="BL54" s="280">
        <v>0</v>
      </c>
      <c r="BM54" s="280">
        <v>0</v>
      </c>
      <c r="BN54" s="280">
        <v>0</v>
      </c>
      <c r="BO54" s="280">
        <v>0</v>
      </c>
      <c r="BP54" s="280">
        <v>0</v>
      </c>
      <c r="BQ54" s="280">
        <v>0</v>
      </c>
      <c r="BR54" s="280">
        <v>0</v>
      </c>
      <c r="BS54" s="280">
        <v>0</v>
      </c>
      <c r="BT54" s="280">
        <v>0</v>
      </c>
      <c r="BU54" s="280">
        <v>0</v>
      </c>
      <c r="BV54" s="280">
        <v>0</v>
      </c>
      <c r="BW54" s="280">
        <v>1</v>
      </c>
      <c r="BX54" s="280">
        <v>0</v>
      </c>
      <c r="BY54" s="280">
        <v>0</v>
      </c>
      <c r="BZ54" s="80">
        <v>1</v>
      </c>
      <c r="CA54" s="80">
        <v>2</v>
      </c>
      <c r="CB54" s="80">
        <v>1</v>
      </c>
      <c r="CC54" s="80">
        <v>1</v>
      </c>
      <c r="CD54" s="80">
        <v>2</v>
      </c>
      <c r="CE54" s="80">
        <v>3.1</v>
      </c>
    </row>
    <row r="55" spans="1:83">
      <c r="A55" s="80" t="s">
        <v>580</v>
      </c>
      <c r="B55" s="275">
        <v>44967</v>
      </c>
      <c r="C55" s="275">
        <v>44972</v>
      </c>
      <c r="D55" s="80">
        <v>5</v>
      </c>
      <c r="E55" s="80">
        <v>0</v>
      </c>
      <c r="F55" s="80">
        <v>59</v>
      </c>
      <c r="G55" s="80">
        <v>2</v>
      </c>
      <c r="H55" s="80">
        <v>1</v>
      </c>
      <c r="I55" s="80">
        <v>1</v>
      </c>
      <c r="J55" s="278" t="s">
        <v>581</v>
      </c>
      <c r="K55" s="280">
        <v>0</v>
      </c>
      <c r="L55" s="280">
        <v>0</v>
      </c>
      <c r="M55" s="280">
        <v>1</v>
      </c>
      <c r="N55" s="280">
        <v>0</v>
      </c>
      <c r="O55" s="280">
        <v>0</v>
      </c>
      <c r="P55" s="280">
        <v>0</v>
      </c>
      <c r="Q55" s="280">
        <v>0</v>
      </c>
      <c r="R55" s="280">
        <v>0</v>
      </c>
      <c r="S55" s="280">
        <v>0</v>
      </c>
      <c r="T55" s="280">
        <v>0</v>
      </c>
      <c r="U55" s="280">
        <v>0</v>
      </c>
      <c r="V55" s="280">
        <v>0</v>
      </c>
      <c r="W55" s="280">
        <v>0</v>
      </c>
      <c r="X55" s="278" t="s">
        <v>582</v>
      </c>
      <c r="Y55" s="80">
        <v>0</v>
      </c>
      <c r="Z55" s="80">
        <v>0</v>
      </c>
      <c r="AA55" s="80">
        <v>0</v>
      </c>
      <c r="AB55" s="80">
        <v>0</v>
      </c>
      <c r="AC55" s="80">
        <v>0</v>
      </c>
      <c r="AD55" s="80">
        <v>0</v>
      </c>
      <c r="AE55" s="80">
        <v>1</v>
      </c>
      <c r="AF55" s="80">
        <v>0</v>
      </c>
      <c r="AG55" s="80">
        <v>0</v>
      </c>
      <c r="AH55" s="80">
        <v>0</v>
      </c>
      <c r="AI55" s="80">
        <v>0</v>
      </c>
      <c r="AJ55" s="80">
        <v>0</v>
      </c>
      <c r="AK55" s="80">
        <v>0</v>
      </c>
      <c r="AL55" s="80">
        <f t="shared" si="0"/>
        <v>1</v>
      </c>
      <c r="AM55" s="80">
        <v>19</v>
      </c>
      <c r="AN55" s="80">
        <v>12</v>
      </c>
      <c r="AO55" s="278"/>
      <c r="AP55" s="80">
        <v>1</v>
      </c>
      <c r="AQ55" s="80">
        <v>0</v>
      </c>
      <c r="AR55" s="80">
        <v>0</v>
      </c>
      <c r="AS55" s="80">
        <v>0</v>
      </c>
      <c r="AT55" s="80">
        <v>0</v>
      </c>
      <c r="AU55" s="80">
        <v>0</v>
      </c>
      <c r="AV55" s="80">
        <v>0</v>
      </c>
      <c r="AW55" s="80">
        <v>0</v>
      </c>
      <c r="AX55" s="80">
        <v>0</v>
      </c>
      <c r="AY55" s="80">
        <v>0</v>
      </c>
      <c r="AZ55" s="80">
        <v>0</v>
      </c>
      <c r="BA55" s="80">
        <v>0</v>
      </c>
      <c r="BB55" s="80" t="s">
        <v>541</v>
      </c>
      <c r="BC55" s="80">
        <v>4</v>
      </c>
      <c r="BD55" s="80">
        <v>0</v>
      </c>
      <c r="BE55" s="80">
        <v>1</v>
      </c>
      <c r="BF55" s="80">
        <v>1</v>
      </c>
      <c r="BG55" s="80">
        <v>1</v>
      </c>
      <c r="BH55" s="278" t="s">
        <v>480</v>
      </c>
      <c r="BI55" s="278" t="s">
        <v>376</v>
      </c>
      <c r="BJ55" s="280">
        <v>0</v>
      </c>
      <c r="BK55" s="280">
        <v>0</v>
      </c>
      <c r="BL55" s="280">
        <v>0</v>
      </c>
      <c r="BM55" s="280">
        <v>0</v>
      </c>
      <c r="BN55" s="280">
        <v>0</v>
      </c>
      <c r="BO55" s="280">
        <v>0</v>
      </c>
      <c r="BP55" s="280">
        <v>0</v>
      </c>
      <c r="BQ55" s="280">
        <v>0</v>
      </c>
      <c r="BR55" s="280">
        <v>0</v>
      </c>
      <c r="BS55" s="280">
        <v>1</v>
      </c>
      <c r="BT55" s="280">
        <v>0</v>
      </c>
      <c r="BU55" s="280">
        <v>0</v>
      </c>
      <c r="BV55" s="280">
        <v>0</v>
      </c>
      <c r="BW55" s="280">
        <v>0</v>
      </c>
      <c r="BX55" s="280">
        <v>0</v>
      </c>
      <c r="BY55" s="280">
        <v>0</v>
      </c>
      <c r="BZ55" s="80">
        <v>1</v>
      </c>
      <c r="CA55" s="80">
        <v>2</v>
      </c>
      <c r="CB55" s="80">
        <v>0</v>
      </c>
      <c r="CC55" s="80">
        <v>1</v>
      </c>
      <c r="CD55" s="80">
        <v>2</v>
      </c>
      <c r="CE55" s="80">
        <v>2.5</v>
      </c>
    </row>
    <row r="56" spans="1:83">
      <c r="A56" s="80" t="s">
        <v>583</v>
      </c>
      <c r="B56" s="275">
        <v>44970</v>
      </c>
      <c r="C56" s="275">
        <v>44971</v>
      </c>
      <c r="D56" s="80">
        <v>1</v>
      </c>
      <c r="E56" s="80">
        <v>0</v>
      </c>
      <c r="F56" s="80">
        <v>36</v>
      </c>
      <c r="G56" s="80">
        <v>1</v>
      </c>
      <c r="H56" s="80">
        <v>1</v>
      </c>
      <c r="I56" s="80">
        <v>1</v>
      </c>
      <c r="J56" s="278" t="s">
        <v>319</v>
      </c>
      <c r="K56" s="280">
        <v>0</v>
      </c>
      <c r="L56" s="280">
        <v>0</v>
      </c>
      <c r="M56" s="280">
        <v>0</v>
      </c>
      <c r="N56" s="280">
        <v>0</v>
      </c>
      <c r="O56" s="280">
        <v>0</v>
      </c>
      <c r="P56" s="280">
        <v>0</v>
      </c>
      <c r="Q56" s="280">
        <v>0</v>
      </c>
      <c r="R56" s="280">
        <v>0</v>
      </c>
      <c r="S56" s="280">
        <v>0</v>
      </c>
      <c r="T56" s="280">
        <v>0</v>
      </c>
      <c r="U56" s="280">
        <v>0</v>
      </c>
      <c r="V56" s="280">
        <v>1</v>
      </c>
      <c r="W56" s="280">
        <v>0</v>
      </c>
      <c r="X56" s="278" t="s">
        <v>487</v>
      </c>
      <c r="Y56" s="80">
        <v>0</v>
      </c>
      <c r="Z56" s="80">
        <v>1</v>
      </c>
      <c r="AA56" s="80">
        <v>0</v>
      </c>
      <c r="AB56" s="80">
        <v>0</v>
      </c>
      <c r="AC56" s="80">
        <v>0</v>
      </c>
      <c r="AD56" s="80">
        <v>0</v>
      </c>
      <c r="AE56" s="80">
        <v>0</v>
      </c>
      <c r="AF56" s="80">
        <v>0</v>
      </c>
      <c r="AG56" s="80">
        <v>0</v>
      </c>
      <c r="AH56" s="80">
        <v>0</v>
      </c>
      <c r="AI56" s="80">
        <v>0</v>
      </c>
      <c r="AJ56" s="80">
        <v>0</v>
      </c>
      <c r="AK56" s="80">
        <v>0</v>
      </c>
      <c r="AL56" s="80">
        <f t="shared" si="0"/>
        <v>1</v>
      </c>
      <c r="AM56" s="80">
        <v>16</v>
      </c>
      <c r="AN56" s="80">
        <v>8</v>
      </c>
      <c r="AO56" s="278"/>
      <c r="AP56" s="80">
        <v>1</v>
      </c>
      <c r="AQ56" s="80">
        <v>0</v>
      </c>
      <c r="AR56" s="80">
        <v>0</v>
      </c>
      <c r="AS56" s="80">
        <v>0</v>
      </c>
      <c r="AT56" s="80">
        <v>0</v>
      </c>
      <c r="AU56" s="80">
        <v>0</v>
      </c>
      <c r="AV56" s="80">
        <v>0</v>
      </c>
      <c r="AW56" s="80">
        <v>0</v>
      </c>
      <c r="AX56" s="80">
        <v>0</v>
      </c>
      <c r="AY56" s="80">
        <v>0</v>
      </c>
      <c r="AZ56" s="80">
        <v>0</v>
      </c>
      <c r="BA56" s="80">
        <v>0</v>
      </c>
      <c r="BB56" s="80" t="s">
        <v>584</v>
      </c>
      <c r="BC56" s="80">
        <v>5</v>
      </c>
      <c r="BD56" s="80">
        <v>0</v>
      </c>
      <c r="BE56" s="80">
        <v>1</v>
      </c>
      <c r="BF56" s="80">
        <v>1</v>
      </c>
      <c r="BG56" s="80">
        <v>1</v>
      </c>
      <c r="BH56" s="278" t="s">
        <v>585</v>
      </c>
      <c r="BI56" s="278" t="s">
        <v>381</v>
      </c>
      <c r="BJ56" s="280">
        <v>1</v>
      </c>
      <c r="BK56" s="280">
        <v>0</v>
      </c>
      <c r="BL56" s="280">
        <v>0</v>
      </c>
      <c r="BM56" s="280">
        <v>0</v>
      </c>
      <c r="BN56" s="280">
        <v>0</v>
      </c>
      <c r="BO56" s="280">
        <v>0</v>
      </c>
      <c r="BP56" s="280">
        <v>0</v>
      </c>
      <c r="BQ56" s="280">
        <v>0</v>
      </c>
      <c r="BR56" s="280">
        <v>0</v>
      </c>
      <c r="BS56" s="280">
        <v>0</v>
      </c>
      <c r="BT56" s="280">
        <v>0</v>
      </c>
      <c r="BU56" s="280">
        <v>0</v>
      </c>
      <c r="BV56" s="280">
        <v>0</v>
      </c>
      <c r="BW56" s="280">
        <v>0</v>
      </c>
      <c r="BX56" s="280">
        <v>0</v>
      </c>
      <c r="BY56" s="280">
        <v>0</v>
      </c>
      <c r="BZ56" s="80">
        <v>1</v>
      </c>
      <c r="CA56" s="80">
        <v>3</v>
      </c>
      <c r="CB56" s="80">
        <v>0</v>
      </c>
      <c r="CC56" s="80">
        <v>0</v>
      </c>
      <c r="CD56" s="80">
        <v>1</v>
      </c>
      <c r="CE56" s="80">
        <v>2.0499999999999998</v>
      </c>
    </row>
    <row r="57" spans="1:83">
      <c r="A57" s="80" t="s">
        <v>586</v>
      </c>
      <c r="B57" s="275">
        <v>44992</v>
      </c>
      <c r="C57" s="275">
        <v>45002</v>
      </c>
      <c r="D57" s="80">
        <v>10</v>
      </c>
      <c r="E57" s="80">
        <v>0</v>
      </c>
      <c r="F57" s="80">
        <v>64</v>
      </c>
      <c r="G57" s="80">
        <v>1</v>
      </c>
      <c r="H57" s="80">
        <v>1</v>
      </c>
      <c r="I57" s="80">
        <v>2</v>
      </c>
      <c r="J57" s="278" t="s">
        <v>587</v>
      </c>
      <c r="K57" s="280">
        <v>0</v>
      </c>
      <c r="L57" s="280">
        <v>0</v>
      </c>
      <c r="M57" s="280">
        <v>1</v>
      </c>
      <c r="N57" s="280">
        <v>0</v>
      </c>
      <c r="O57" s="280">
        <v>0</v>
      </c>
      <c r="P57" s="280">
        <v>0</v>
      </c>
      <c r="Q57" s="280">
        <v>0</v>
      </c>
      <c r="R57" s="280">
        <v>0</v>
      </c>
      <c r="S57" s="280">
        <v>0</v>
      </c>
      <c r="T57" s="280">
        <v>0</v>
      </c>
      <c r="U57" s="280">
        <v>1</v>
      </c>
      <c r="V57" s="280">
        <v>0</v>
      </c>
      <c r="W57" s="280">
        <v>0</v>
      </c>
      <c r="X57" s="278" t="s">
        <v>530</v>
      </c>
      <c r="Y57" s="80">
        <v>0</v>
      </c>
      <c r="Z57" s="80">
        <v>0</v>
      </c>
      <c r="AA57" s="80">
        <v>0</v>
      </c>
      <c r="AB57" s="80">
        <v>1</v>
      </c>
      <c r="AC57" s="80">
        <v>0</v>
      </c>
      <c r="AD57" s="80">
        <v>0</v>
      </c>
      <c r="AE57" s="80">
        <v>0</v>
      </c>
      <c r="AF57" s="80">
        <v>0</v>
      </c>
      <c r="AG57" s="80">
        <v>0</v>
      </c>
      <c r="AH57" s="80">
        <v>0</v>
      </c>
      <c r="AI57" s="80">
        <v>0</v>
      </c>
      <c r="AJ57" s="80">
        <v>0</v>
      </c>
      <c r="AK57" s="80">
        <v>0</v>
      </c>
      <c r="AL57" s="80">
        <f t="shared" si="0"/>
        <v>1</v>
      </c>
      <c r="AM57" s="80">
        <v>19</v>
      </c>
      <c r="AN57" s="80">
        <v>12</v>
      </c>
      <c r="AO57" s="278"/>
      <c r="AP57" s="80">
        <v>1</v>
      </c>
      <c r="AQ57" s="80">
        <v>0</v>
      </c>
      <c r="AR57" s="80">
        <v>0</v>
      </c>
      <c r="AS57" s="80">
        <v>0</v>
      </c>
      <c r="AT57" s="80">
        <v>0</v>
      </c>
      <c r="AU57" s="80">
        <v>0</v>
      </c>
      <c r="AV57" s="80">
        <v>0</v>
      </c>
      <c r="AW57" s="80">
        <v>0</v>
      </c>
      <c r="AX57" s="80">
        <v>0</v>
      </c>
      <c r="AY57" s="80">
        <v>0</v>
      </c>
      <c r="AZ57" s="80">
        <v>0</v>
      </c>
      <c r="BA57" s="80">
        <v>0</v>
      </c>
      <c r="BB57" s="80" t="s">
        <v>588</v>
      </c>
      <c r="BC57" s="80">
        <v>2</v>
      </c>
      <c r="BD57" s="80">
        <v>0</v>
      </c>
      <c r="BE57" s="80">
        <v>1</v>
      </c>
      <c r="BF57" s="80">
        <v>2</v>
      </c>
      <c r="BG57" s="80">
        <v>2</v>
      </c>
      <c r="BH57" s="278" t="s">
        <v>452</v>
      </c>
      <c r="BI57" s="278" t="s">
        <v>411</v>
      </c>
      <c r="BJ57" s="280">
        <v>0</v>
      </c>
      <c r="BK57" s="280">
        <v>0</v>
      </c>
      <c r="BL57" s="280">
        <v>0</v>
      </c>
      <c r="BM57" s="280">
        <v>0</v>
      </c>
      <c r="BN57" s="280">
        <v>0</v>
      </c>
      <c r="BO57" s="280">
        <v>0</v>
      </c>
      <c r="BP57" s="280">
        <v>0</v>
      </c>
      <c r="BQ57" s="280">
        <v>0</v>
      </c>
      <c r="BR57" s="280">
        <v>1</v>
      </c>
      <c r="BS57" s="280">
        <v>0</v>
      </c>
      <c r="BT57" s="280">
        <v>0</v>
      </c>
      <c r="BU57" s="280">
        <v>0</v>
      </c>
      <c r="BV57" s="280">
        <v>0</v>
      </c>
      <c r="BW57" s="280">
        <v>0</v>
      </c>
      <c r="BX57" s="280">
        <v>0</v>
      </c>
      <c r="BY57" s="280">
        <v>0</v>
      </c>
      <c r="BZ57" s="80">
        <v>1</v>
      </c>
      <c r="CA57" s="80">
        <v>2</v>
      </c>
      <c r="CB57" s="80">
        <v>0</v>
      </c>
      <c r="CC57" s="80">
        <v>0</v>
      </c>
      <c r="CD57" s="80">
        <v>1</v>
      </c>
      <c r="CE57" s="80">
        <v>2.0499999999999998</v>
      </c>
    </row>
    <row r="58" spans="1:83">
      <c r="A58" s="80" t="s">
        <v>589</v>
      </c>
      <c r="B58" s="275">
        <v>44999</v>
      </c>
      <c r="C58" s="275">
        <v>45001</v>
      </c>
      <c r="D58" s="80">
        <v>2</v>
      </c>
      <c r="E58" s="80">
        <v>0</v>
      </c>
      <c r="F58" s="80">
        <v>59</v>
      </c>
      <c r="G58" s="80">
        <v>1</v>
      </c>
      <c r="H58" s="80">
        <v>1</v>
      </c>
      <c r="I58" s="80">
        <v>1</v>
      </c>
      <c r="J58" s="278" t="s">
        <v>313</v>
      </c>
      <c r="K58" s="280">
        <v>0</v>
      </c>
      <c r="L58" s="280">
        <v>0</v>
      </c>
      <c r="M58" s="280">
        <v>0</v>
      </c>
      <c r="N58" s="280">
        <v>1</v>
      </c>
      <c r="O58" s="280">
        <v>0</v>
      </c>
      <c r="P58" s="280">
        <v>0</v>
      </c>
      <c r="Q58" s="280">
        <v>0</v>
      </c>
      <c r="R58" s="280">
        <v>0</v>
      </c>
      <c r="S58" s="280">
        <v>0</v>
      </c>
      <c r="T58" s="280">
        <v>0</v>
      </c>
      <c r="U58" s="280">
        <v>0</v>
      </c>
      <c r="V58" s="280">
        <v>0</v>
      </c>
      <c r="W58" s="280">
        <v>0</v>
      </c>
      <c r="X58" s="278" t="s">
        <v>373</v>
      </c>
      <c r="Y58" s="80">
        <v>0</v>
      </c>
      <c r="Z58" s="80">
        <v>0</v>
      </c>
      <c r="AA58" s="80">
        <v>0</v>
      </c>
      <c r="AB58" s="80">
        <v>0</v>
      </c>
      <c r="AC58" s="80">
        <v>0</v>
      </c>
      <c r="AD58" s="80">
        <v>0</v>
      </c>
      <c r="AE58" s="80">
        <v>0</v>
      </c>
      <c r="AF58" s="80">
        <v>0</v>
      </c>
      <c r="AG58" s="80">
        <v>0</v>
      </c>
      <c r="AH58" s="80">
        <v>0</v>
      </c>
      <c r="AI58" s="80">
        <v>0</v>
      </c>
      <c r="AJ58" s="80">
        <v>1</v>
      </c>
      <c r="AK58" s="80">
        <v>0</v>
      </c>
      <c r="AL58" s="80">
        <f t="shared" si="0"/>
        <v>1</v>
      </c>
      <c r="AM58" s="80">
        <v>18</v>
      </c>
      <c r="AN58" s="80">
        <v>11</v>
      </c>
      <c r="AO58" s="278"/>
      <c r="AP58" s="80">
        <v>1</v>
      </c>
      <c r="AQ58" s="80">
        <v>0</v>
      </c>
      <c r="AR58" s="80">
        <v>0</v>
      </c>
      <c r="AS58" s="80">
        <v>0</v>
      </c>
      <c r="AT58" s="80">
        <v>0</v>
      </c>
      <c r="AU58" s="80">
        <v>0</v>
      </c>
      <c r="AV58" s="80">
        <v>0</v>
      </c>
      <c r="AW58" s="80">
        <v>0</v>
      </c>
      <c r="AX58" s="80">
        <v>0</v>
      </c>
      <c r="AY58" s="80">
        <v>0</v>
      </c>
      <c r="AZ58" s="80">
        <v>0</v>
      </c>
      <c r="BA58" s="80">
        <v>0</v>
      </c>
      <c r="BB58" s="80" t="s">
        <v>590</v>
      </c>
      <c r="BC58" s="80">
        <v>5</v>
      </c>
      <c r="BD58" s="80">
        <v>0</v>
      </c>
      <c r="BE58" s="80">
        <v>1</v>
      </c>
      <c r="BF58" s="80">
        <v>2</v>
      </c>
      <c r="BG58" s="80">
        <v>2</v>
      </c>
      <c r="BH58" s="278" t="s">
        <v>523</v>
      </c>
      <c r="BI58" s="278" t="s">
        <v>405</v>
      </c>
      <c r="BJ58" s="280">
        <v>0</v>
      </c>
      <c r="BK58" s="280">
        <v>0</v>
      </c>
      <c r="BL58" s="280">
        <v>1</v>
      </c>
      <c r="BM58" s="280">
        <v>0</v>
      </c>
      <c r="BN58" s="280">
        <v>0</v>
      </c>
      <c r="BO58" s="280">
        <v>0</v>
      </c>
      <c r="BP58" s="280">
        <v>0</v>
      </c>
      <c r="BQ58" s="280">
        <v>0</v>
      </c>
      <c r="BR58" s="280">
        <v>0</v>
      </c>
      <c r="BS58" s="280">
        <v>0</v>
      </c>
      <c r="BT58" s="280">
        <v>0</v>
      </c>
      <c r="BU58" s="280">
        <v>0</v>
      </c>
      <c r="BV58" s="280">
        <v>0</v>
      </c>
      <c r="BW58" s="280">
        <v>0</v>
      </c>
      <c r="BX58" s="280">
        <v>0</v>
      </c>
      <c r="BY58" s="280">
        <v>0</v>
      </c>
      <c r="BZ58" s="80">
        <v>2</v>
      </c>
      <c r="CA58" s="80">
        <v>2</v>
      </c>
      <c r="CB58" s="80">
        <v>1</v>
      </c>
      <c r="CC58" s="80">
        <v>0</v>
      </c>
      <c r="CD58" s="80">
        <v>1</v>
      </c>
      <c r="CE58" s="80">
        <v>2.25</v>
      </c>
    </row>
    <row r="59" spans="1:83">
      <c r="A59" s="80" t="s">
        <v>591</v>
      </c>
      <c r="B59" s="275">
        <v>45015</v>
      </c>
      <c r="C59" s="275">
        <v>45021</v>
      </c>
      <c r="D59" s="80">
        <v>6</v>
      </c>
      <c r="E59" s="80">
        <v>1</v>
      </c>
      <c r="F59" s="80">
        <v>64</v>
      </c>
      <c r="G59" s="80">
        <v>2</v>
      </c>
      <c r="H59" s="80">
        <v>1</v>
      </c>
      <c r="I59" s="80">
        <v>1</v>
      </c>
      <c r="J59" s="278" t="s">
        <v>592</v>
      </c>
      <c r="K59" s="280">
        <v>0</v>
      </c>
      <c r="L59" s="280">
        <v>0</v>
      </c>
      <c r="M59" s="280">
        <v>1</v>
      </c>
      <c r="N59" s="280">
        <v>0</v>
      </c>
      <c r="O59" s="280">
        <v>0</v>
      </c>
      <c r="P59" s="280">
        <v>0</v>
      </c>
      <c r="Q59" s="280">
        <v>1</v>
      </c>
      <c r="R59" s="280">
        <v>0</v>
      </c>
      <c r="S59" s="280">
        <v>0</v>
      </c>
      <c r="T59" s="280">
        <v>0</v>
      </c>
      <c r="U59" s="280">
        <v>0</v>
      </c>
      <c r="V59" s="280">
        <v>0</v>
      </c>
      <c r="W59" s="280">
        <v>0</v>
      </c>
      <c r="X59" s="278" t="s">
        <v>530</v>
      </c>
      <c r="Y59" s="80">
        <v>0</v>
      </c>
      <c r="Z59" s="80">
        <v>0</v>
      </c>
      <c r="AA59" s="80">
        <v>0</v>
      </c>
      <c r="AB59" s="80">
        <v>1</v>
      </c>
      <c r="AC59" s="80">
        <v>0</v>
      </c>
      <c r="AD59" s="80">
        <v>0</v>
      </c>
      <c r="AE59" s="80">
        <v>0</v>
      </c>
      <c r="AF59" s="80">
        <v>0</v>
      </c>
      <c r="AG59" s="80">
        <v>0</v>
      </c>
      <c r="AH59" s="80">
        <v>0</v>
      </c>
      <c r="AI59" s="80">
        <v>0</v>
      </c>
      <c r="AJ59" s="80">
        <v>0</v>
      </c>
      <c r="AK59" s="80">
        <v>0</v>
      </c>
      <c r="AL59" s="80">
        <f t="shared" si="0"/>
        <v>1</v>
      </c>
      <c r="AM59" s="80">
        <v>26</v>
      </c>
      <c r="AN59" s="80">
        <v>28</v>
      </c>
      <c r="AO59" s="278" t="s">
        <v>165</v>
      </c>
      <c r="AP59" s="80">
        <v>0</v>
      </c>
      <c r="AQ59" s="80">
        <v>0</v>
      </c>
      <c r="AR59" s="80">
        <v>0</v>
      </c>
      <c r="AS59" s="80">
        <v>1</v>
      </c>
      <c r="AT59" s="80">
        <v>0</v>
      </c>
      <c r="AU59" s="80">
        <v>0</v>
      </c>
      <c r="AV59" s="80">
        <v>0</v>
      </c>
      <c r="AW59" s="80">
        <v>0</v>
      </c>
      <c r="AX59" s="80">
        <v>0</v>
      </c>
      <c r="AY59" s="80">
        <v>0</v>
      </c>
      <c r="AZ59" s="80">
        <v>0</v>
      </c>
      <c r="BA59" s="80">
        <v>0</v>
      </c>
      <c r="BB59" s="80" t="s">
        <v>593</v>
      </c>
      <c r="BC59" s="80">
        <v>1</v>
      </c>
      <c r="BD59" s="80">
        <v>3</v>
      </c>
      <c r="BE59" s="80">
        <v>1</v>
      </c>
      <c r="BF59" s="80">
        <v>2</v>
      </c>
      <c r="BG59" s="80">
        <v>1</v>
      </c>
      <c r="BH59" s="278" t="s">
        <v>594</v>
      </c>
      <c r="BI59" s="278" t="s">
        <v>553</v>
      </c>
      <c r="BJ59" s="280">
        <v>0</v>
      </c>
      <c r="BK59" s="280">
        <v>0</v>
      </c>
      <c r="BL59" s="280">
        <v>0</v>
      </c>
      <c r="BM59" s="280">
        <v>0</v>
      </c>
      <c r="BN59" s="280">
        <v>0</v>
      </c>
      <c r="BO59" s="280">
        <v>0</v>
      </c>
      <c r="BP59" s="280">
        <v>0</v>
      </c>
      <c r="BQ59" s="280">
        <v>0</v>
      </c>
      <c r="BR59" s="280">
        <v>0</v>
      </c>
      <c r="BS59" s="280">
        <v>0</v>
      </c>
      <c r="BT59" s="280">
        <v>0</v>
      </c>
      <c r="BU59" s="280">
        <v>0</v>
      </c>
      <c r="BV59" s="280">
        <v>0</v>
      </c>
      <c r="BW59" s="280">
        <v>1</v>
      </c>
      <c r="BX59" s="280">
        <v>0</v>
      </c>
      <c r="BY59" s="280">
        <v>0</v>
      </c>
      <c r="BZ59" s="80">
        <v>1</v>
      </c>
      <c r="CA59" s="80">
        <v>2</v>
      </c>
      <c r="CB59" s="80">
        <v>0</v>
      </c>
      <c r="CC59" s="80">
        <v>2</v>
      </c>
      <c r="CD59" s="80">
        <v>1</v>
      </c>
      <c r="CE59" s="80">
        <v>2.15</v>
      </c>
    </row>
    <row r="60" spans="1:83">
      <c r="A60" s="80" t="s">
        <v>595</v>
      </c>
      <c r="B60" s="275">
        <v>45035</v>
      </c>
      <c r="C60" s="275">
        <v>45036</v>
      </c>
      <c r="D60" s="80">
        <v>1</v>
      </c>
      <c r="E60" s="80">
        <v>1</v>
      </c>
      <c r="F60" s="80">
        <v>43</v>
      </c>
      <c r="G60" s="80">
        <v>1</v>
      </c>
      <c r="H60" s="80">
        <v>2</v>
      </c>
      <c r="I60" s="80">
        <v>2</v>
      </c>
      <c r="J60" s="278" t="s">
        <v>319</v>
      </c>
      <c r="K60" s="280">
        <v>0</v>
      </c>
      <c r="L60" s="280">
        <v>0</v>
      </c>
      <c r="M60" s="280">
        <v>0</v>
      </c>
      <c r="N60" s="280">
        <v>0</v>
      </c>
      <c r="O60" s="280">
        <v>0</v>
      </c>
      <c r="P60" s="280">
        <v>0</v>
      </c>
      <c r="Q60" s="280">
        <v>0</v>
      </c>
      <c r="R60" s="280">
        <v>0</v>
      </c>
      <c r="S60" s="280">
        <v>0</v>
      </c>
      <c r="T60" s="280">
        <v>0</v>
      </c>
      <c r="U60" s="280">
        <v>0</v>
      </c>
      <c r="V60" s="280">
        <v>1</v>
      </c>
      <c r="W60" s="280">
        <v>0</v>
      </c>
      <c r="X60" s="278" t="s">
        <v>596</v>
      </c>
      <c r="Y60" s="80">
        <v>0</v>
      </c>
      <c r="Z60" s="80">
        <v>0</v>
      </c>
      <c r="AA60" s="80">
        <v>0</v>
      </c>
      <c r="AB60" s="80">
        <v>0</v>
      </c>
      <c r="AC60" s="80">
        <v>0</v>
      </c>
      <c r="AD60" s="80">
        <v>0</v>
      </c>
      <c r="AE60" s="80">
        <v>0</v>
      </c>
      <c r="AF60" s="80">
        <v>0</v>
      </c>
      <c r="AG60" s="80">
        <v>0</v>
      </c>
      <c r="AH60" s="80">
        <v>0</v>
      </c>
      <c r="AI60" s="80">
        <v>0</v>
      </c>
      <c r="AJ60" s="80">
        <v>0</v>
      </c>
      <c r="AK60" s="80">
        <v>1</v>
      </c>
      <c r="AL60" s="80">
        <f t="shared" si="0"/>
        <v>1</v>
      </c>
      <c r="AM60" s="80">
        <v>21</v>
      </c>
      <c r="AN60" s="80">
        <v>19</v>
      </c>
      <c r="AO60" s="278"/>
      <c r="AP60" s="80">
        <v>1</v>
      </c>
      <c r="AQ60" s="80">
        <v>0</v>
      </c>
      <c r="AR60" s="80">
        <v>0</v>
      </c>
      <c r="AS60" s="80">
        <v>0</v>
      </c>
      <c r="AT60" s="80">
        <v>0</v>
      </c>
      <c r="AU60" s="80">
        <v>0</v>
      </c>
      <c r="AV60" s="80">
        <v>0</v>
      </c>
      <c r="AW60" s="80">
        <v>0</v>
      </c>
      <c r="AX60" s="80">
        <v>0</v>
      </c>
      <c r="AY60" s="80">
        <v>0</v>
      </c>
      <c r="AZ60" s="80">
        <v>0</v>
      </c>
      <c r="BA60" s="80">
        <v>0</v>
      </c>
      <c r="BB60" s="80" t="s">
        <v>597</v>
      </c>
      <c r="BC60" s="80">
        <v>1</v>
      </c>
      <c r="BD60" s="80">
        <v>3</v>
      </c>
      <c r="BE60" s="80">
        <v>1</v>
      </c>
      <c r="BF60" s="80">
        <v>2</v>
      </c>
      <c r="BG60" s="80">
        <v>2</v>
      </c>
      <c r="BH60" s="278" t="s">
        <v>452</v>
      </c>
      <c r="BI60" s="278" t="s">
        <v>381</v>
      </c>
      <c r="BJ60" s="280">
        <v>1</v>
      </c>
      <c r="BK60" s="280">
        <v>0</v>
      </c>
      <c r="BL60" s="280">
        <v>0</v>
      </c>
      <c r="BM60" s="280">
        <v>0</v>
      </c>
      <c r="BN60" s="280">
        <v>0</v>
      </c>
      <c r="BO60" s="280">
        <v>0</v>
      </c>
      <c r="BP60" s="280">
        <v>0</v>
      </c>
      <c r="BQ60" s="280">
        <v>0</v>
      </c>
      <c r="BR60" s="280">
        <v>0</v>
      </c>
      <c r="BS60" s="280">
        <v>0</v>
      </c>
      <c r="BT60" s="280">
        <v>0</v>
      </c>
      <c r="BU60" s="280">
        <v>0</v>
      </c>
      <c r="BV60" s="280">
        <v>0</v>
      </c>
      <c r="BW60" s="280">
        <v>0</v>
      </c>
      <c r="BX60" s="280">
        <v>0</v>
      </c>
      <c r="BY60" s="280">
        <v>0</v>
      </c>
      <c r="BZ60" s="80">
        <v>2</v>
      </c>
      <c r="CA60" s="80">
        <v>1</v>
      </c>
      <c r="CB60" s="80">
        <v>1</v>
      </c>
      <c r="CC60" s="80">
        <v>1</v>
      </c>
      <c r="CD60" s="80">
        <v>3</v>
      </c>
      <c r="CE60" s="80">
        <v>3.5</v>
      </c>
    </row>
    <row r="61" spans="1:83">
      <c r="A61" s="80" t="s">
        <v>598</v>
      </c>
      <c r="B61" s="275">
        <v>45051</v>
      </c>
      <c r="C61" s="275">
        <v>45053</v>
      </c>
      <c r="D61" s="80">
        <v>2</v>
      </c>
      <c r="E61" s="80">
        <v>0</v>
      </c>
      <c r="F61" s="80">
        <v>51</v>
      </c>
      <c r="G61" s="80">
        <v>1</v>
      </c>
      <c r="H61" s="80">
        <v>2</v>
      </c>
      <c r="I61" s="80">
        <v>1</v>
      </c>
      <c r="J61" s="278" t="s">
        <v>599</v>
      </c>
      <c r="K61" s="280">
        <v>0</v>
      </c>
      <c r="L61" s="280">
        <v>0</v>
      </c>
      <c r="M61" s="280">
        <v>1</v>
      </c>
      <c r="N61" s="280">
        <v>0</v>
      </c>
      <c r="O61" s="280">
        <v>0</v>
      </c>
      <c r="P61" s="280">
        <v>0</v>
      </c>
      <c r="Q61" s="280">
        <v>0</v>
      </c>
      <c r="R61" s="280">
        <v>0</v>
      </c>
      <c r="S61" s="280">
        <v>0</v>
      </c>
      <c r="T61" s="280">
        <v>0</v>
      </c>
      <c r="U61" s="280">
        <v>0</v>
      </c>
      <c r="V61" s="280">
        <v>1</v>
      </c>
      <c r="W61" s="280">
        <v>0</v>
      </c>
      <c r="X61" s="278" t="s">
        <v>600</v>
      </c>
      <c r="Y61" s="80">
        <v>0</v>
      </c>
      <c r="Z61" s="80">
        <v>0</v>
      </c>
      <c r="AA61" s="80">
        <v>0</v>
      </c>
      <c r="AB61" s="80">
        <v>0</v>
      </c>
      <c r="AC61" s="80">
        <v>0</v>
      </c>
      <c r="AD61" s="80">
        <v>0</v>
      </c>
      <c r="AE61" s="80">
        <v>0</v>
      </c>
      <c r="AF61" s="80">
        <v>0</v>
      </c>
      <c r="AG61" s="80">
        <v>0</v>
      </c>
      <c r="AH61" s="80">
        <v>0</v>
      </c>
      <c r="AI61" s="80">
        <v>1</v>
      </c>
      <c r="AJ61" s="80">
        <v>0</v>
      </c>
      <c r="AK61" s="80">
        <v>0</v>
      </c>
      <c r="AL61" s="80">
        <f t="shared" si="0"/>
        <v>1</v>
      </c>
      <c r="AM61" s="80">
        <v>20</v>
      </c>
      <c r="AN61" s="80">
        <v>7</v>
      </c>
      <c r="AO61" s="278"/>
      <c r="AP61" s="80">
        <v>1</v>
      </c>
      <c r="AQ61" s="80">
        <v>0</v>
      </c>
      <c r="AR61" s="80">
        <v>0</v>
      </c>
      <c r="AS61" s="80">
        <v>0</v>
      </c>
      <c r="AT61" s="80">
        <v>0</v>
      </c>
      <c r="AU61" s="80">
        <v>0</v>
      </c>
      <c r="AV61" s="80">
        <v>0</v>
      </c>
      <c r="AW61" s="80">
        <v>0</v>
      </c>
      <c r="AX61" s="80">
        <v>0</v>
      </c>
      <c r="AY61" s="80">
        <v>0</v>
      </c>
      <c r="AZ61" s="80">
        <v>0</v>
      </c>
      <c r="BA61" s="80">
        <v>0</v>
      </c>
      <c r="BB61" s="80" t="s">
        <v>601</v>
      </c>
      <c r="BC61" s="80">
        <v>1</v>
      </c>
      <c r="BD61" s="80">
        <v>1</v>
      </c>
      <c r="BE61" s="80">
        <v>1</v>
      </c>
      <c r="BF61" s="80">
        <v>1</v>
      </c>
      <c r="BG61" s="80">
        <v>2</v>
      </c>
      <c r="BH61" s="278" t="s">
        <v>452</v>
      </c>
      <c r="BI61" s="278" t="s">
        <v>498</v>
      </c>
      <c r="BJ61" s="280">
        <v>0</v>
      </c>
      <c r="BK61" s="280">
        <v>1</v>
      </c>
      <c r="BL61" s="280">
        <v>0</v>
      </c>
      <c r="BM61" s="280">
        <v>0</v>
      </c>
      <c r="BN61" s="280">
        <v>0</v>
      </c>
      <c r="BO61" s="280">
        <v>0</v>
      </c>
      <c r="BP61" s="280">
        <v>0</v>
      </c>
      <c r="BQ61" s="280">
        <v>0</v>
      </c>
      <c r="BR61" s="280">
        <v>0</v>
      </c>
      <c r="BS61" s="280">
        <v>0</v>
      </c>
      <c r="BT61" s="280">
        <v>0</v>
      </c>
      <c r="BU61" s="280">
        <v>0</v>
      </c>
      <c r="BV61" s="280">
        <v>0</v>
      </c>
      <c r="BW61" s="280">
        <v>0</v>
      </c>
      <c r="BX61" s="280">
        <v>0</v>
      </c>
      <c r="BY61" s="280">
        <v>0</v>
      </c>
      <c r="BZ61" s="80">
        <v>1</v>
      </c>
      <c r="CA61" s="80">
        <v>1</v>
      </c>
      <c r="CB61" s="80">
        <v>1</v>
      </c>
      <c r="CC61" s="80">
        <v>0</v>
      </c>
      <c r="CD61" s="80">
        <v>1</v>
      </c>
      <c r="CE61" s="80">
        <v>2.4</v>
      </c>
    </row>
    <row r="62" spans="1:83">
      <c r="A62" s="80" t="s">
        <v>602</v>
      </c>
      <c r="B62" s="275">
        <v>45054</v>
      </c>
      <c r="C62" s="275">
        <v>45057</v>
      </c>
      <c r="D62" s="80">
        <v>3</v>
      </c>
      <c r="E62" s="80">
        <v>1</v>
      </c>
      <c r="F62" s="80">
        <v>51</v>
      </c>
      <c r="G62" s="80">
        <v>2</v>
      </c>
      <c r="H62" s="80">
        <v>1</v>
      </c>
      <c r="I62" s="80">
        <v>2</v>
      </c>
      <c r="J62" s="278" t="s">
        <v>313</v>
      </c>
      <c r="K62" s="280">
        <v>0</v>
      </c>
      <c r="L62" s="280">
        <v>0</v>
      </c>
      <c r="M62" s="280">
        <v>0</v>
      </c>
      <c r="N62" s="280">
        <v>1</v>
      </c>
      <c r="O62" s="280">
        <v>0</v>
      </c>
      <c r="P62" s="280">
        <v>0</v>
      </c>
      <c r="Q62" s="280">
        <v>0</v>
      </c>
      <c r="R62" s="280">
        <v>0</v>
      </c>
      <c r="S62" s="280">
        <v>0</v>
      </c>
      <c r="T62" s="280">
        <v>0</v>
      </c>
      <c r="U62" s="280">
        <v>0</v>
      </c>
      <c r="V62" s="280">
        <v>0</v>
      </c>
      <c r="W62" s="280">
        <v>0</v>
      </c>
      <c r="X62" s="278" t="s">
        <v>239</v>
      </c>
      <c r="Y62" s="80">
        <v>0</v>
      </c>
      <c r="Z62" s="80">
        <v>0</v>
      </c>
      <c r="AA62" s="80">
        <v>0</v>
      </c>
      <c r="AB62" s="80">
        <v>0</v>
      </c>
      <c r="AC62" s="80">
        <v>0</v>
      </c>
      <c r="AD62" s="80">
        <v>0</v>
      </c>
      <c r="AE62" s="80">
        <v>0</v>
      </c>
      <c r="AF62" s="80">
        <v>0</v>
      </c>
      <c r="AG62" s="80">
        <v>0</v>
      </c>
      <c r="AH62" s="80">
        <v>1</v>
      </c>
      <c r="AI62" s="80">
        <v>0</v>
      </c>
      <c r="AJ62" s="80">
        <v>0</v>
      </c>
      <c r="AK62" s="80">
        <v>0</v>
      </c>
      <c r="AL62" s="80">
        <f t="shared" si="0"/>
        <v>1</v>
      </c>
      <c r="AM62" s="80">
        <v>26</v>
      </c>
      <c r="AN62" s="80">
        <v>23</v>
      </c>
      <c r="AO62" s="278" t="s">
        <v>165</v>
      </c>
      <c r="AP62" s="80">
        <v>0</v>
      </c>
      <c r="AQ62" s="80">
        <v>0</v>
      </c>
      <c r="AR62" s="80">
        <v>0</v>
      </c>
      <c r="AS62" s="80">
        <v>1</v>
      </c>
      <c r="AT62" s="80">
        <v>0</v>
      </c>
      <c r="AU62" s="80">
        <v>0</v>
      </c>
      <c r="AV62" s="80">
        <v>0</v>
      </c>
      <c r="AW62" s="80">
        <v>0</v>
      </c>
      <c r="AX62" s="80">
        <v>0</v>
      </c>
      <c r="AY62" s="80">
        <v>0</v>
      </c>
      <c r="AZ62" s="80">
        <v>0</v>
      </c>
      <c r="BA62" s="80">
        <v>0</v>
      </c>
      <c r="BB62" s="80" t="s">
        <v>603</v>
      </c>
      <c r="BC62" s="80">
        <v>1</v>
      </c>
      <c r="BD62" s="80">
        <v>3</v>
      </c>
      <c r="BE62" s="80">
        <v>1</v>
      </c>
      <c r="BF62" s="80">
        <v>1</v>
      </c>
      <c r="BG62" s="80">
        <v>2</v>
      </c>
      <c r="BH62" s="278" t="s">
        <v>452</v>
      </c>
      <c r="BI62" s="278" t="s">
        <v>359</v>
      </c>
      <c r="BJ62" s="280">
        <v>0</v>
      </c>
      <c r="BK62" s="280">
        <v>0</v>
      </c>
      <c r="BL62" s="280">
        <v>0</v>
      </c>
      <c r="BM62" s="280">
        <v>0</v>
      </c>
      <c r="BN62" s="280">
        <v>0</v>
      </c>
      <c r="BO62" s="280">
        <v>0</v>
      </c>
      <c r="BP62" s="280">
        <v>0</v>
      </c>
      <c r="BQ62" s="280">
        <v>0</v>
      </c>
      <c r="BR62" s="280">
        <v>0</v>
      </c>
      <c r="BS62" s="280">
        <v>0</v>
      </c>
      <c r="BT62" s="280">
        <v>0</v>
      </c>
      <c r="BU62" s="280">
        <v>0</v>
      </c>
      <c r="BV62" s="280">
        <v>0</v>
      </c>
      <c r="BW62" s="280">
        <v>0</v>
      </c>
      <c r="BX62" s="280">
        <v>1</v>
      </c>
      <c r="BY62" s="280">
        <v>0</v>
      </c>
      <c r="BZ62" s="80">
        <v>1</v>
      </c>
      <c r="CA62" s="80">
        <v>2</v>
      </c>
      <c r="CB62" s="80">
        <v>0</v>
      </c>
      <c r="CC62" s="80">
        <v>1</v>
      </c>
      <c r="CD62" s="80">
        <v>2</v>
      </c>
      <c r="CE62" s="80">
        <v>2.15</v>
      </c>
    </row>
    <row r="63" spans="1:83">
      <c r="A63" s="80" t="s">
        <v>604</v>
      </c>
      <c r="B63" s="275">
        <v>45061</v>
      </c>
      <c r="C63" s="275">
        <v>45067</v>
      </c>
      <c r="D63" s="80">
        <v>6</v>
      </c>
      <c r="E63" s="80">
        <v>0</v>
      </c>
      <c r="F63" s="80">
        <v>64</v>
      </c>
      <c r="G63" s="80">
        <v>1</v>
      </c>
      <c r="H63" s="80">
        <v>1</v>
      </c>
      <c r="I63" s="80">
        <v>1</v>
      </c>
      <c r="J63" s="278" t="s">
        <v>312</v>
      </c>
      <c r="K63" s="280">
        <v>0</v>
      </c>
      <c r="L63" s="280">
        <v>0</v>
      </c>
      <c r="M63" s="280">
        <v>1</v>
      </c>
      <c r="N63" s="280">
        <v>0</v>
      </c>
      <c r="O63" s="280">
        <v>0</v>
      </c>
      <c r="P63" s="280">
        <v>0</v>
      </c>
      <c r="Q63" s="280">
        <v>0</v>
      </c>
      <c r="R63" s="280">
        <v>0</v>
      </c>
      <c r="S63" s="280">
        <v>0</v>
      </c>
      <c r="T63" s="280">
        <v>0</v>
      </c>
      <c r="U63" s="280">
        <v>0</v>
      </c>
      <c r="V63" s="280">
        <v>0</v>
      </c>
      <c r="W63" s="280">
        <v>0</v>
      </c>
      <c r="X63" s="278" t="s">
        <v>605</v>
      </c>
      <c r="Y63" s="80">
        <v>0</v>
      </c>
      <c r="Z63" s="80">
        <v>1</v>
      </c>
      <c r="AA63" s="80">
        <v>0</v>
      </c>
      <c r="AB63" s="80">
        <v>0</v>
      </c>
      <c r="AC63" s="80">
        <v>0</v>
      </c>
      <c r="AD63" s="80">
        <v>0</v>
      </c>
      <c r="AE63" s="80">
        <v>0</v>
      </c>
      <c r="AF63" s="80">
        <v>0</v>
      </c>
      <c r="AG63" s="80">
        <v>0</v>
      </c>
      <c r="AH63" s="80">
        <v>0</v>
      </c>
      <c r="AI63" s="80">
        <v>0</v>
      </c>
      <c r="AJ63" s="80">
        <v>0</v>
      </c>
      <c r="AK63" s="80">
        <v>0</v>
      </c>
      <c r="AL63" s="80">
        <f t="shared" si="0"/>
        <v>1</v>
      </c>
      <c r="AM63" s="80">
        <v>19</v>
      </c>
      <c r="AN63" s="80">
        <v>10</v>
      </c>
      <c r="AO63" s="278"/>
      <c r="AP63" s="80">
        <v>1</v>
      </c>
      <c r="AQ63" s="80">
        <v>0</v>
      </c>
      <c r="AR63" s="80">
        <v>0</v>
      </c>
      <c r="AS63" s="80">
        <v>0</v>
      </c>
      <c r="AT63" s="80">
        <v>0</v>
      </c>
      <c r="AU63" s="80">
        <v>0</v>
      </c>
      <c r="AV63" s="80">
        <v>0</v>
      </c>
      <c r="AW63" s="80">
        <v>0</v>
      </c>
      <c r="AX63" s="80">
        <v>0</v>
      </c>
      <c r="AY63" s="80">
        <v>0</v>
      </c>
      <c r="AZ63" s="80">
        <v>0</v>
      </c>
      <c r="BA63" s="80">
        <v>0</v>
      </c>
      <c r="BB63" s="80" t="s">
        <v>606</v>
      </c>
      <c r="BC63" s="80">
        <v>5</v>
      </c>
      <c r="BD63" s="80">
        <v>0</v>
      </c>
      <c r="BE63" s="80">
        <v>1</v>
      </c>
      <c r="BF63" s="80">
        <v>2</v>
      </c>
      <c r="BG63" s="80">
        <v>2</v>
      </c>
      <c r="BH63" s="278" t="s">
        <v>607</v>
      </c>
      <c r="BI63" s="278" t="s">
        <v>608</v>
      </c>
      <c r="BJ63" s="280">
        <v>0</v>
      </c>
      <c r="BK63" s="280">
        <v>0</v>
      </c>
      <c r="BL63" s="280">
        <v>0</v>
      </c>
      <c r="BM63" s="280">
        <v>0</v>
      </c>
      <c r="BN63" s="280">
        <v>0</v>
      </c>
      <c r="BO63" s="280">
        <v>0</v>
      </c>
      <c r="BP63" s="280">
        <v>0</v>
      </c>
      <c r="BQ63" s="280">
        <v>0</v>
      </c>
      <c r="BR63" s="280">
        <v>0</v>
      </c>
      <c r="BS63" s="280">
        <v>0</v>
      </c>
      <c r="BT63" s="280">
        <v>0</v>
      </c>
      <c r="BU63" s="280">
        <v>0</v>
      </c>
      <c r="BV63" s="280">
        <v>0</v>
      </c>
      <c r="BW63" s="280">
        <v>0</v>
      </c>
      <c r="BX63" s="280">
        <v>1</v>
      </c>
      <c r="BY63" s="280">
        <v>0</v>
      </c>
      <c r="BZ63" s="80">
        <v>1</v>
      </c>
      <c r="CA63" s="80">
        <v>2</v>
      </c>
      <c r="CB63" s="80">
        <v>0</v>
      </c>
      <c r="CC63" s="80">
        <v>0</v>
      </c>
      <c r="CD63" s="80">
        <v>1</v>
      </c>
      <c r="CE63" s="80">
        <v>2.2999999999999998</v>
      </c>
    </row>
    <row r="64" spans="1:83">
      <c r="A64" s="80" t="s">
        <v>609</v>
      </c>
      <c r="B64" s="275">
        <v>45071</v>
      </c>
      <c r="C64" s="275">
        <v>45075</v>
      </c>
      <c r="D64" s="80">
        <v>4</v>
      </c>
      <c r="E64" s="80">
        <v>0</v>
      </c>
      <c r="F64" s="80">
        <v>51</v>
      </c>
      <c r="G64" s="80">
        <v>1</v>
      </c>
      <c r="H64" s="80">
        <v>2</v>
      </c>
      <c r="I64" s="80">
        <v>1</v>
      </c>
      <c r="J64" s="278" t="s">
        <v>610</v>
      </c>
      <c r="K64" s="280">
        <v>0</v>
      </c>
      <c r="L64" s="280">
        <v>0</v>
      </c>
      <c r="M64" s="280">
        <v>1</v>
      </c>
      <c r="N64" s="280">
        <v>0</v>
      </c>
      <c r="O64" s="280">
        <v>0</v>
      </c>
      <c r="P64" s="280">
        <v>0</v>
      </c>
      <c r="Q64" s="280">
        <v>0</v>
      </c>
      <c r="R64" s="280">
        <v>0</v>
      </c>
      <c r="S64" s="280">
        <v>0</v>
      </c>
      <c r="T64" s="280">
        <v>0</v>
      </c>
      <c r="U64" s="280">
        <v>0</v>
      </c>
      <c r="V64" s="280">
        <v>0</v>
      </c>
      <c r="W64" s="280">
        <v>1</v>
      </c>
      <c r="X64" s="278" t="s">
        <v>467</v>
      </c>
      <c r="Y64" s="80">
        <v>0</v>
      </c>
      <c r="Z64" s="80">
        <v>1</v>
      </c>
      <c r="AA64" s="80">
        <v>0</v>
      </c>
      <c r="AB64" s="80">
        <v>0</v>
      </c>
      <c r="AC64" s="80">
        <v>0</v>
      </c>
      <c r="AD64" s="80">
        <v>0</v>
      </c>
      <c r="AE64" s="80">
        <v>0</v>
      </c>
      <c r="AF64" s="80">
        <v>0</v>
      </c>
      <c r="AG64" s="80">
        <v>0</v>
      </c>
      <c r="AH64" s="80">
        <v>0</v>
      </c>
      <c r="AI64" s="80">
        <v>0</v>
      </c>
      <c r="AJ64" s="80">
        <v>0</v>
      </c>
      <c r="AK64" s="80">
        <v>0</v>
      </c>
      <c r="AL64" s="80">
        <f t="shared" si="0"/>
        <v>1</v>
      </c>
      <c r="AM64" s="80">
        <v>18</v>
      </c>
      <c r="AN64" s="80">
        <v>11</v>
      </c>
      <c r="AO64" s="278"/>
      <c r="AP64" s="80">
        <v>1</v>
      </c>
      <c r="AQ64" s="80">
        <v>0</v>
      </c>
      <c r="AR64" s="80">
        <v>0</v>
      </c>
      <c r="AS64" s="80">
        <v>0</v>
      </c>
      <c r="AT64" s="80">
        <v>0</v>
      </c>
      <c r="AU64" s="80">
        <v>0</v>
      </c>
      <c r="AV64" s="80">
        <v>0</v>
      </c>
      <c r="AW64" s="80">
        <v>0</v>
      </c>
      <c r="AX64" s="80">
        <v>0</v>
      </c>
      <c r="AY64" s="80">
        <v>0</v>
      </c>
      <c r="AZ64" s="80">
        <v>0</v>
      </c>
      <c r="BA64" s="80">
        <v>0</v>
      </c>
      <c r="BB64" s="80" t="s">
        <v>611</v>
      </c>
      <c r="BC64" s="80">
        <v>1</v>
      </c>
      <c r="BD64" s="80">
        <v>1</v>
      </c>
      <c r="BE64" s="80">
        <v>1</v>
      </c>
      <c r="BF64" s="80">
        <v>2</v>
      </c>
      <c r="BG64" s="80">
        <v>1</v>
      </c>
      <c r="BH64" s="278" t="s">
        <v>452</v>
      </c>
      <c r="BI64" s="278" t="s">
        <v>553</v>
      </c>
      <c r="BJ64" s="280">
        <v>0</v>
      </c>
      <c r="BK64" s="280">
        <v>0</v>
      </c>
      <c r="BL64" s="280">
        <v>0</v>
      </c>
      <c r="BM64" s="280">
        <v>0</v>
      </c>
      <c r="BN64" s="280">
        <v>0</v>
      </c>
      <c r="BO64" s="280">
        <v>0</v>
      </c>
      <c r="BP64" s="280">
        <v>0</v>
      </c>
      <c r="BQ64" s="280">
        <v>0</v>
      </c>
      <c r="BR64" s="280">
        <v>0</v>
      </c>
      <c r="BS64" s="280">
        <v>0</v>
      </c>
      <c r="BT64" s="280">
        <v>0</v>
      </c>
      <c r="BU64" s="280">
        <v>0</v>
      </c>
      <c r="BV64" s="280">
        <v>0</v>
      </c>
      <c r="BW64" s="280">
        <v>1</v>
      </c>
      <c r="BX64" s="280">
        <v>0</v>
      </c>
      <c r="BY64" s="280">
        <v>0</v>
      </c>
      <c r="BZ64" s="80">
        <v>1</v>
      </c>
      <c r="CA64" s="80">
        <v>2</v>
      </c>
      <c r="CB64" s="80">
        <v>0</v>
      </c>
      <c r="CC64" s="80">
        <v>0</v>
      </c>
      <c r="CD64" s="80">
        <v>1</v>
      </c>
      <c r="CE64" s="80">
        <v>2.25</v>
      </c>
    </row>
    <row r="65" spans="1:83">
      <c r="A65" s="80" t="s">
        <v>612</v>
      </c>
      <c r="B65" s="275">
        <v>45076</v>
      </c>
      <c r="C65" s="275">
        <v>45077</v>
      </c>
      <c r="D65" s="80">
        <v>1</v>
      </c>
      <c r="E65" s="80">
        <v>0</v>
      </c>
      <c r="F65" s="80">
        <v>44</v>
      </c>
      <c r="G65" s="80">
        <v>2</v>
      </c>
      <c r="H65" s="80">
        <v>1</v>
      </c>
      <c r="I65" s="80">
        <v>1</v>
      </c>
      <c r="J65" s="278" t="s">
        <v>613</v>
      </c>
      <c r="K65" s="280">
        <v>0</v>
      </c>
      <c r="L65" s="280">
        <v>0</v>
      </c>
      <c r="M65" s="280">
        <v>0</v>
      </c>
      <c r="N65" s="280">
        <v>1</v>
      </c>
      <c r="O65" s="280">
        <v>0</v>
      </c>
      <c r="P65" s="280">
        <v>0</v>
      </c>
      <c r="Q65" s="280">
        <v>0</v>
      </c>
      <c r="R65" s="280">
        <v>1</v>
      </c>
      <c r="S65" s="280">
        <v>0</v>
      </c>
      <c r="T65" s="280">
        <v>0</v>
      </c>
      <c r="U65" s="280">
        <v>0</v>
      </c>
      <c r="V65" s="280">
        <v>0</v>
      </c>
      <c r="W65" s="280">
        <v>0</v>
      </c>
      <c r="X65" s="278" t="s">
        <v>239</v>
      </c>
      <c r="Y65" s="80">
        <v>0</v>
      </c>
      <c r="Z65" s="80">
        <v>0</v>
      </c>
      <c r="AA65" s="80">
        <v>0</v>
      </c>
      <c r="AB65" s="80">
        <v>0</v>
      </c>
      <c r="AC65" s="80">
        <v>0</v>
      </c>
      <c r="AD65" s="80">
        <v>0</v>
      </c>
      <c r="AE65" s="80">
        <v>0</v>
      </c>
      <c r="AF65" s="80">
        <v>0</v>
      </c>
      <c r="AG65" s="80">
        <v>0</v>
      </c>
      <c r="AH65" s="80">
        <v>1</v>
      </c>
      <c r="AI65" s="80">
        <v>0</v>
      </c>
      <c r="AJ65" s="80">
        <v>0</v>
      </c>
      <c r="AK65" s="80">
        <v>0</v>
      </c>
      <c r="AL65" s="80">
        <f t="shared" si="0"/>
        <v>1</v>
      </c>
      <c r="AM65" s="80">
        <v>18</v>
      </c>
      <c r="AN65" s="80">
        <v>8</v>
      </c>
      <c r="AO65" s="278"/>
      <c r="AP65" s="80">
        <v>1</v>
      </c>
      <c r="AQ65" s="80">
        <v>0</v>
      </c>
      <c r="AR65" s="80">
        <v>0</v>
      </c>
      <c r="AS65" s="80">
        <v>0</v>
      </c>
      <c r="AT65" s="80">
        <v>0</v>
      </c>
      <c r="AU65" s="80">
        <v>0</v>
      </c>
      <c r="AV65" s="80">
        <v>0</v>
      </c>
      <c r="AW65" s="80">
        <v>0</v>
      </c>
      <c r="AX65" s="80">
        <v>0</v>
      </c>
      <c r="AY65" s="80">
        <v>0</v>
      </c>
      <c r="AZ65" s="80">
        <v>0</v>
      </c>
      <c r="BA65" s="80">
        <v>0</v>
      </c>
      <c r="BB65" s="80" t="s">
        <v>614</v>
      </c>
      <c r="BC65" s="80">
        <v>1</v>
      </c>
      <c r="BD65" s="80">
        <v>3</v>
      </c>
      <c r="BE65" s="80">
        <v>1</v>
      </c>
      <c r="BF65" s="80">
        <v>2</v>
      </c>
      <c r="BG65" s="80">
        <v>1</v>
      </c>
      <c r="BH65" s="278" t="s">
        <v>523</v>
      </c>
      <c r="BI65" s="278" t="s">
        <v>498</v>
      </c>
      <c r="BJ65" s="280">
        <v>0</v>
      </c>
      <c r="BK65" s="280">
        <v>1</v>
      </c>
      <c r="BL65" s="280">
        <v>0</v>
      </c>
      <c r="BM65" s="280">
        <v>0</v>
      </c>
      <c r="BN65" s="280">
        <v>0</v>
      </c>
      <c r="BO65" s="280">
        <v>0</v>
      </c>
      <c r="BP65" s="280">
        <v>0</v>
      </c>
      <c r="BQ65" s="280">
        <v>0</v>
      </c>
      <c r="BR65" s="280">
        <v>0</v>
      </c>
      <c r="BS65" s="280">
        <v>0</v>
      </c>
      <c r="BT65" s="280">
        <v>0</v>
      </c>
      <c r="BU65" s="280">
        <v>0</v>
      </c>
      <c r="BV65" s="280">
        <v>0</v>
      </c>
      <c r="BW65" s="280">
        <v>0</v>
      </c>
      <c r="BX65" s="280">
        <v>0</v>
      </c>
      <c r="BY65" s="280">
        <v>0</v>
      </c>
      <c r="BZ65" s="80">
        <v>1</v>
      </c>
      <c r="CA65" s="80">
        <v>1</v>
      </c>
      <c r="CB65" s="80">
        <v>0</v>
      </c>
      <c r="CC65" s="80">
        <v>0</v>
      </c>
      <c r="CD65" s="80">
        <v>1</v>
      </c>
      <c r="CE65" s="80">
        <v>2.1</v>
      </c>
    </row>
    <row r="66" spans="1:83">
      <c r="A66" s="80" t="s">
        <v>615</v>
      </c>
      <c r="B66" s="275">
        <v>45099</v>
      </c>
      <c r="C66" s="275">
        <v>45101</v>
      </c>
      <c r="D66" s="80">
        <v>2</v>
      </c>
      <c r="E66" s="80">
        <v>0</v>
      </c>
      <c r="F66" s="80">
        <v>42</v>
      </c>
      <c r="G66" s="80">
        <v>1</v>
      </c>
      <c r="H66" s="80">
        <v>1</v>
      </c>
      <c r="I66" s="80">
        <v>1</v>
      </c>
      <c r="J66" s="278" t="s">
        <v>48</v>
      </c>
      <c r="K66" s="280">
        <v>0</v>
      </c>
      <c r="L66" s="280">
        <v>0</v>
      </c>
      <c r="M66" s="280">
        <v>0</v>
      </c>
      <c r="N66" s="280">
        <v>0</v>
      </c>
      <c r="O66" s="280">
        <v>0</v>
      </c>
      <c r="P66" s="280">
        <v>0</v>
      </c>
      <c r="Q66" s="280">
        <v>0</v>
      </c>
      <c r="R66" s="280">
        <v>0</v>
      </c>
      <c r="S66" s="280">
        <v>1</v>
      </c>
      <c r="T66" s="280">
        <v>0</v>
      </c>
      <c r="U66" s="280">
        <v>0</v>
      </c>
      <c r="V66" s="280">
        <v>0</v>
      </c>
      <c r="W66" s="280">
        <v>0</v>
      </c>
      <c r="X66" s="278" t="s">
        <v>161</v>
      </c>
      <c r="Y66" s="80">
        <v>0</v>
      </c>
      <c r="Z66" s="80">
        <v>0</v>
      </c>
      <c r="AA66" s="80">
        <v>0</v>
      </c>
      <c r="AB66" s="80">
        <v>0</v>
      </c>
      <c r="AC66" s="80">
        <v>0</v>
      </c>
      <c r="AD66" s="80">
        <v>0</v>
      </c>
      <c r="AE66" s="80">
        <v>1</v>
      </c>
      <c r="AF66" s="80">
        <v>0</v>
      </c>
      <c r="AG66" s="80">
        <v>0</v>
      </c>
      <c r="AH66" s="80">
        <v>0</v>
      </c>
      <c r="AI66" s="80">
        <v>0</v>
      </c>
      <c r="AJ66" s="80">
        <v>0</v>
      </c>
      <c r="AK66" s="80">
        <v>0</v>
      </c>
      <c r="AL66" s="80">
        <f t="shared" si="0"/>
        <v>1</v>
      </c>
      <c r="AM66" s="80">
        <v>23</v>
      </c>
      <c r="AN66" s="80">
        <v>14</v>
      </c>
      <c r="AO66" s="278"/>
      <c r="AP66" s="80">
        <v>1</v>
      </c>
      <c r="AQ66" s="80">
        <v>0</v>
      </c>
      <c r="AR66" s="80">
        <v>0</v>
      </c>
      <c r="AS66" s="80">
        <v>0</v>
      </c>
      <c r="AT66" s="80">
        <v>0</v>
      </c>
      <c r="AU66" s="80">
        <v>0</v>
      </c>
      <c r="AV66" s="80">
        <v>0</v>
      </c>
      <c r="AW66" s="80">
        <v>0</v>
      </c>
      <c r="AX66" s="80">
        <v>0</v>
      </c>
      <c r="AY66" s="80">
        <v>0</v>
      </c>
      <c r="AZ66" s="80">
        <v>0</v>
      </c>
      <c r="BA66" s="80">
        <v>0</v>
      </c>
      <c r="BB66" s="80" t="s">
        <v>584</v>
      </c>
      <c r="BC66" s="80">
        <v>5</v>
      </c>
      <c r="BD66" s="80">
        <v>0</v>
      </c>
      <c r="BE66" s="80">
        <v>1</v>
      </c>
      <c r="BF66" s="80">
        <v>1</v>
      </c>
      <c r="BG66" s="80">
        <v>2</v>
      </c>
      <c r="BH66" s="278" t="s">
        <v>452</v>
      </c>
      <c r="BI66" s="278" t="s">
        <v>359</v>
      </c>
      <c r="BJ66" s="280">
        <v>0</v>
      </c>
      <c r="BK66" s="280">
        <v>0</v>
      </c>
      <c r="BL66" s="280">
        <v>0</v>
      </c>
      <c r="BM66" s="280">
        <v>0</v>
      </c>
      <c r="BN66" s="280">
        <v>0</v>
      </c>
      <c r="BO66" s="280">
        <v>0</v>
      </c>
      <c r="BP66" s="280">
        <v>0</v>
      </c>
      <c r="BQ66" s="280">
        <v>0</v>
      </c>
      <c r="BR66" s="280">
        <v>0</v>
      </c>
      <c r="BS66" s="280">
        <v>0</v>
      </c>
      <c r="BT66" s="280">
        <v>0</v>
      </c>
      <c r="BU66" s="280">
        <v>0</v>
      </c>
      <c r="BV66" s="280">
        <v>0</v>
      </c>
      <c r="BW66" s="280">
        <v>0</v>
      </c>
      <c r="BX66" s="280">
        <v>1</v>
      </c>
      <c r="BY66" s="280">
        <v>0</v>
      </c>
      <c r="BZ66" s="80">
        <v>1</v>
      </c>
      <c r="CA66" s="80">
        <v>1</v>
      </c>
      <c r="CB66" s="80">
        <v>0</v>
      </c>
      <c r="CC66" s="80">
        <v>0</v>
      </c>
      <c r="CD66" s="80">
        <v>1</v>
      </c>
      <c r="CE66" s="80">
        <v>2.0499999999999998</v>
      </c>
    </row>
    <row r="67" spans="1:83">
      <c r="A67" s="80" t="s">
        <v>616</v>
      </c>
      <c r="B67" s="275">
        <v>45105</v>
      </c>
      <c r="C67" s="275">
        <v>45108</v>
      </c>
      <c r="D67" s="80">
        <v>3</v>
      </c>
      <c r="E67" s="80">
        <v>1</v>
      </c>
      <c r="F67" s="80">
        <v>73</v>
      </c>
      <c r="G67" s="80">
        <v>2</v>
      </c>
      <c r="H67" s="80">
        <v>1</v>
      </c>
      <c r="I67" s="80">
        <v>3</v>
      </c>
      <c r="J67" s="278" t="s">
        <v>617</v>
      </c>
      <c r="K67" s="280">
        <v>0</v>
      </c>
      <c r="L67" s="280">
        <v>0</v>
      </c>
      <c r="M67" s="280">
        <v>1</v>
      </c>
      <c r="N67" s="280">
        <v>1</v>
      </c>
      <c r="O67" s="280">
        <v>1</v>
      </c>
      <c r="P67" s="280">
        <v>0</v>
      </c>
      <c r="Q67" s="280">
        <v>0</v>
      </c>
      <c r="R67" s="280">
        <v>0</v>
      </c>
      <c r="S67" s="280">
        <v>0</v>
      </c>
      <c r="T67" s="280">
        <v>0</v>
      </c>
      <c r="U67" s="280">
        <v>0</v>
      </c>
      <c r="V67" s="280">
        <v>0</v>
      </c>
      <c r="W67" s="280">
        <v>0</v>
      </c>
      <c r="X67" s="278" t="s">
        <v>322</v>
      </c>
      <c r="Y67" s="80">
        <v>1</v>
      </c>
      <c r="Z67" s="80">
        <v>0</v>
      </c>
      <c r="AA67" s="80">
        <v>0</v>
      </c>
      <c r="AB67" s="80">
        <v>0</v>
      </c>
      <c r="AC67" s="80">
        <v>0</v>
      </c>
      <c r="AD67" s="80">
        <v>0</v>
      </c>
      <c r="AE67" s="80">
        <v>0</v>
      </c>
      <c r="AF67" s="80">
        <v>0</v>
      </c>
      <c r="AG67" s="80">
        <v>0</v>
      </c>
      <c r="AH67" s="80">
        <v>0</v>
      </c>
      <c r="AI67" s="80">
        <v>0</v>
      </c>
      <c r="AJ67" s="80">
        <v>0</v>
      </c>
      <c r="AK67" s="80">
        <v>0</v>
      </c>
      <c r="AL67" s="80">
        <f t="shared" ref="AL67:AL96" si="1">SUM(Y67:AK67)</f>
        <v>1</v>
      </c>
      <c r="AM67" s="80">
        <v>26</v>
      </c>
      <c r="AN67" s="80">
        <v>31</v>
      </c>
      <c r="AO67" s="278"/>
      <c r="AP67" s="80">
        <v>1</v>
      </c>
      <c r="AQ67" s="80">
        <v>0</v>
      </c>
      <c r="AR67" s="80">
        <v>0</v>
      </c>
      <c r="AS67" s="80">
        <v>0</v>
      </c>
      <c r="AT67" s="80">
        <v>0</v>
      </c>
      <c r="AU67" s="80">
        <v>0</v>
      </c>
      <c r="AV67" s="80">
        <v>0</v>
      </c>
      <c r="AW67" s="80">
        <v>0</v>
      </c>
      <c r="AX67" s="80">
        <v>0</v>
      </c>
      <c r="AY67" s="80">
        <v>0</v>
      </c>
      <c r="AZ67" s="80">
        <v>0</v>
      </c>
      <c r="BA67" s="80">
        <v>0</v>
      </c>
      <c r="BB67" s="80" t="s">
        <v>618</v>
      </c>
      <c r="BC67" s="80">
        <v>1</v>
      </c>
      <c r="BD67" s="80">
        <v>2</v>
      </c>
      <c r="BE67" s="80">
        <v>1</v>
      </c>
      <c r="BF67" s="80">
        <v>2</v>
      </c>
      <c r="BG67" s="80">
        <v>2</v>
      </c>
      <c r="BH67" s="278" t="s">
        <v>452</v>
      </c>
      <c r="BI67" s="278" t="s">
        <v>533</v>
      </c>
      <c r="BJ67" s="280">
        <v>0</v>
      </c>
      <c r="BK67" s="280">
        <v>0</v>
      </c>
      <c r="BL67" s="280">
        <v>0</v>
      </c>
      <c r="BM67" s="280">
        <v>0</v>
      </c>
      <c r="BN67" s="280">
        <v>1</v>
      </c>
      <c r="BO67" s="280">
        <v>0</v>
      </c>
      <c r="BP67" s="280">
        <v>0</v>
      </c>
      <c r="BQ67" s="280">
        <v>0</v>
      </c>
      <c r="BR67" s="280">
        <v>0</v>
      </c>
      <c r="BS67" s="280">
        <v>0</v>
      </c>
      <c r="BT67" s="280">
        <v>0</v>
      </c>
      <c r="BU67" s="280">
        <v>0</v>
      </c>
      <c r="BV67" s="280">
        <v>0</v>
      </c>
      <c r="BW67" s="280">
        <v>0</v>
      </c>
      <c r="BX67" s="280">
        <v>0</v>
      </c>
      <c r="BY67" s="280">
        <v>0</v>
      </c>
      <c r="BZ67" s="80">
        <v>1</v>
      </c>
      <c r="CA67" s="80">
        <v>1</v>
      </c>
      <c r="CB67" s="80">
        <v>1</v>
      </c>
      <c r="CC67" s="80">
        <v>0</v>
      </c>
      <c r="CD67" s="80">
        <v>2</v>
      </c>
      <c r="CE67" s="80">
        <v>1.5</v>
      </c>
    </row>
    <row r="68" spans="1:83">
      <c r="A68" s="80" t="s">
        <v>619</v>
      </c>
      <c r="B68" s="275">
        <v>45175</v>
      </c>
      <c r="C68" s="275">
        <v>45178</v>
      </c>
      <c r="D68" s="80">
        <v>3</v>
      </c>
      <c r="E68" s="80">
        <v>0</v>
      </c>
      <c r="F68" s="80">
        <v>83</v>
      </c>
      <c r="G68" s="80">
        <v>2</v>
      </c>
      <c r="H68" s="80">
        <v>1</v>
      </c>
      <c r="I68" s="80">
        <v>2</v>
      </c>
      <c r="J68" s="278" t="s">
        <v>620</v>
      </c>
      <c r="K68" s="280">
        <v>0</v>
      </c>
      <c r="L68" s="280">
        <v>0</v>
      </c>
      <c r="M68" s="280">
        <v>0</v>
      </c>
      <c r="N68" s="280">
        <v>1</v>
      </c>
      <c r="O68" s="280">
        <v>0</v>
      </c>
      <c r="P68" s="280">
        <v>0</v>
      </c>
      <c r="Q68" s="280">
        <v>0</v>
      </c>
      <c r="R68" s="280">
        <v>0</v>
      </c>
      <c r="S68" s="280">
        <v>0</v>
      </c>
      <c r="T68" s="280">
        <v>0</v>
      </c>
      <c r="U68" s="280">
        <v>0</v>
      </c>
      <c r="V68" s="280">
        <v>0</v>
      </c>
      <c r="W68" s="280">
        <v>1</v>
      </c>
      <c r="X68" s="278" t="s">
        <v>467</v>
      </c>
      <c r="Y68" s="80">
        <v>0</v>
      </c>
      <c r="Z68" s="80">
        <v>1</v>
      </c>
      <c r="AA68" s="80">
        <v>0</v>
      </c>
      <c r="AB68" s="80">
        <v>0</v>
      </c>
      <c r="AC68" s="80">
        <v>0</v>
      </c>
      <c r="AD68" s="80">
        <v>0</v>
      </c>
      <c r="AE68" s="80">
        <v>0</v>
      </c>
      <c r="AF68" s="80">
        <v>0</v>
      </c>
      <c r="AG68" s="80">
        <v>0</v>
      </c>
      <c r="AH68" s="80">
        <v>0</v>
      </c>
      <c r="AI68" s="80">
        <v>0</v>
      </c>
      <c r="AJ68" s="80">
        <v>0</v>
      </c>
      <c r="AK68" s="80">
        <v>0</v>
      </c>
      <c r="AL68" s="80">
        <f t="shared" si="1"/>
        <v>1</v>
      </c>
      <c r="AM68" s="80">
        <v>21</v>
      </c>
      <c r="AN68" s="80">
        <v>19</v>
      </c>
      <c r="AO68" s="278" t="s">
        <v>328</v>
      </c>
      <c r="AP68" s="80">
        <v>0</v>
      </c>
      <c r="AQ68" s="80">
        <v>1</v>
      </c>
      <c r="AR68" s="80">
        <v>0</v>
      </c>
      <c r="AS68" s="80">
        <v>0</v>
      </c>
      <c r="AT68" s="80">
        <v>0</v>
      </c>
      <c r="AU68" s="80">
        <v>0</v>
      </c>
      <c r="AV68" s="80">
        <v>0</v>
      </c>
      <c r="AW68" s="80">
        <v>0</v>
      </c>
      <c r="AX68" s="80">
        <v>0</v>
      </c>
      <c r="AY68" s="80">
        <v>0</v>
      </c>
      <c r="AZ68" s="80">
        <v>0</v>
      </c>
      <c r="BA68" s="80">
        <v>0</v>
      </c>
      <c r="BB68" s="80" t="s">
        <v>603</v>
      </c>
      <c r="BC68" s="80">
        <v>1</v>
      </c>
      <c r="BD68" s="80">
        <v>2</v>
      </c>
      <c r="BE68" s="80">
        <v>1</v>
      </c>
      <c r="BF68" s="80">
        <v>1</v>
      </c>
      <c r="BG68" s="80">
        <v>2</v>
      </c>
      <c r="BH68" s="278" t="s">
        <v>452</v>
      </c>
      <c r="BI68" s="278" t="s">
        <v>405</v>
      </c>
      <c r="BJ68" s="280">
        <v>0</v>
      </c>
      <c r="BK68" s="280">
        <v>0</v>
      </c>
      <c r="BL68" s="280">
        <v>1</v>
      </c>
      <c r="BM68" s="280">
        <v>0</v>
      </c>
      <c r="BN68" s="280">
        <v>0</v>
      </c>
      <c r="BO68" s="280">
        <v>0</v>
      </c>
      <c r="BP68" s="280">
        <v>0</v>
      </c>
      <c r="BQ68" s="280">
        <v>0</v>
      </c>
      <c r="BR68" s="280">
        <v>0</v>
      </c>
      <c r="BS68" s="280">
        <v>0</v>
      </c>
      <c r="BT68" s="280">
        <v>0</v>
      </c>
      <c r="BU68" s="280">
        <v>0</v>
      </c>
      <c r="BV68" s="280">
        <v>0</v>
      </c>
      <c r="BW68" s="280">
        <v>0</v>
      </c>
      <c r="BX68" s="280">
        <v>0</v>
      </c>
      <c r="BY68" s="280">
        <v>0</v>
      </c>
      <c r="BZ68" s="80">
        <v>2</v>
      </c>
      <c r="CA68" s="80">
        <v>2</v>
      </c>
      <c r="CB68" s="80">
        <v>1</v>
      </c>
      <c r="CC68" s="80">
        <v>0</v>
      </c>
      <c r="CD68" s="80">
        <v>2</v>
      </c>
      <c r="CE68" s="80">
        <v>2.15</v>
      </c>
    </row>
    <row r="69" spans="1:83">
      <c r="A69" s="80" t="s">
        <v>621</v>
      </c>
      <c r="B69" s="275">
        <v>45214</v>
      </c>
      <c r="C69" s="275">
        <v>45216</v>
      </c>
      <c r="D69" s="80">
        <v>2</v>
      </c>
      <c r="E69" s="80">
        <v>1</v>
      </c>
      <c r="F69" s="80">
        <v>64</v>
      </c>
      <c r="G69" s="80">
        <v>1</v>
      </c>
      <c r="H69" s="80">
        <v>1</v>
      </c>
      <c r="I69" s="80">
        <v>2</v>
      </c>
      <c r="J69" s="278" t="s">
        <v>622</v>
      </c>
      <c r="K69" s="280">
        <v>0</v>
      </c>
      <c r="L69" s="280">
        <v>0</v>
      </c>
      <c r="M69" s="280">
        <v>1</v>
      </c>
      <c r="N69" s="280">
        <v>0</v>
      </c>
      <c r="O69" s="280">
        <v>0</v>
      </c>
      <c r="P69" s="280">
        <v>0</v>
      </c>
      <c r="Q69" s="280">
        <v>0</v>
      </c>
      <c r="R69" s="280">
        <v>0</v>
      </c>
      <c r="S69" s="280">
        <v>0</v>
      </c>
      <c r="T69" s="280">
        <v>0</v>
      </c>
      <c r="U69" s="280">
        <v>0</v>
      </c>
      <c r="V69" s="280">
        <v>1</v>
      </c>
      <c r="W69" s="280">
        <v>0</v>
      </c>
      <c r="X69" s="278" t="s">
        <v>530</v>
      </c>
      <c r="Y69" s="80">
        <v>0</v>
      </c>
      <c r="Z69" s="80">
        <v>0</v>
      </c>
      <c r="AA69" s="80">
        <v>0</v>
      </c>
      <c r="AB69" s="80">
        <v>1</v>
      </c>
      <c r="AC69" s="80">
        <v>0</v>
      </c>
      <c r="AD69" s="80">
        <v>0</v>
      </c>
      <c r="AE69" s="80">
        <v>0</v>
      </c>
      <c r="AF69" s="80">
        <v>0</v>
      </c>
      <c r="AG69" s="80">
        <v>0</v>
      </c>
      <c r="AH69" s="80">
        <v>0</v>
      </c>
      <c r="AI69" s="80">
        <v>0</v>
      </c>
      <c r="AJ69" s="80">
        <v>0</v>
      </c>
      <c r="AK69" s="80">
        <v>0</v>
      </c>
      <c r="AL69" s="80">
        <f t="shared" si="1"/>
        <v>1</v>
      </c>
      <c r="AM69" s="80">
        <v>26</v>
      </c>
      <c r="AN69" s="80">
        <v>15</v>
      </c>
      <c r="AO69" s="278" t="s">
        <v>165</v>
      </c>
      <c r="AP69" s="80">
        <v>0</v>
      </c>
      <c r="AQ69" s="80">
        <v>0</v>
      </c>
      <c r="AR69" s="80">
        <v>0</v>
      </c>
      <c r="AS69" s="80">
        <v>1</v>
      </c>
      <c r="AT69" s="80">
        <v>0</v>
      </c>
      <c r="AU69" s="80">
        <v>0</v>
      </c>
      <c r="AV69" s="80">
        <v>0</v>
      </c>
      <c r="AW69" s="80">
        <v>0</v>
      </c>
      <c r="AX69" s="80">
        <v>0</v>
      </c>
      <c r="AY69" s="80">
        <v>0</v>
      </c>
      <c r="AZ69" s="80">
        <v>0</v>
      </c>
      <c r="BA69" s="80">
        <v>0</v>
      </c>
      <c r="BB69" s="80" t="s">
        <v>606</v>
      </c>
      <c r="BC69" s="80">
        <v>1</v>
      </c>
      <c r="BD69" s="80">
        <v>3</v>
      </c>
      <c r="BE69" s="80">
        <v>1</v>
      </c>
      <c r="BF69" s="80">
        <v>2</v>
      </c>
      <c r="BG69" s="80">
        <v>2</v>
      </c>
      <c r="BH69" s="278" t="s">
        <v>623</v>
      </c>
      <c r="BI69" s="278" t="s">
        <v>411</v>
      </c>
      <c r="BJ69" s="280">
        <v>0</v>
      </c>
      <c r="BK69" s="280">
        <v>0</v>
      </c>
      <c r="BL69" s="280">
        <v>0</v>
      </c>
      <c r="BM69" s="280">
        <v>0</v>
      </c>
      <c r="BN69" s="280">
        <v>0</v>
      </c>
      <c r="BO69" s="280">
        <v>0</v>
      </c>
      <c r="BP69" s="280">
        <v>0</v>
      </c>
      <c r="BQ69" s="280">
        <v>0</v>
      </c>
      <c r="BR69" s="280">
        <v>1</v>
      </c>
      <c r="BS69" s="280">
        <v>0</v>
      </c>
      <c r="BT69" s="280">
        <v>0</v>
      </c>
      <c r="BU69" s="280">
        <v>0</v>
      </c>
      <c r="BV69" s="280">
        <v>0</v>
      </c>
      <c r="BW69" s="280">
        <v>0</v>
      </c>
      <c r="BX69" s="280">
        <v>0</v>
      </c>
      <c r="BY69" s="280">
        <v>0</v>
      </c>
      <c r="BZ69" s="80">
        <v>1</v>
      </c>
      <c r="CA69" s="80">
        <v>2</v>
      </c>
      <c r="CB69" s="80">
        <v>1</v>
      </c>
      <c r="CC69" s="80">
        <v>0</v>
      </c>
      <c r="CD69" s="80">
        <v>2</v>
      </c>
      <c r="CE69" s="80">
        <v>2.1</v>
      </c>
    </row>
    <row r="70" spans="1:83">
      <c r="A70" s="80" t="s">
        <v>624</v>
      </c>
      <c r="B70" s="275">
        <v>45236</v>
      </c>
      <c r="C70" s="275">
        <v>45238</v>
      </c>
      <c r="D70" s="80">
        <v>2</v>
      </c>
      <c r="E70" s="80">
        <v>0</v>
      </c>
      <c r="F70" s="80">
        <v>60</v>
      </c>
      <c r="G70" s="80">
        <v>2</v>
      </c>
      <c r="H70" s="80">
        <v>1</v>
      </c>
      <c r="I70" s="80">
        <v>1</v>
      </c>
      <c r="J70" s="278" t="s">
        <v>372</v>
      </c>
      <c r="K70" s="280">
        <v>1</v>
      </c>
      <c r="L70" s="280">
        <v>0</v>
      </c>
      <c r="M70" s="280">
        <v>0</v>
      </c>
      <c r="N70" s="280">
        <v>0</v>
      </c>
      <c r="O70" s="280">
        <v>0</v>
      </c>
      <c r="P70" s="280">
        <v>0</v>
      </c>
      <c r="Q70" s="280">
        <v>0</v>
      </c>
      <c r="R70" s="280">
        <v>0</v>
      </c>
      <c r="S70" s="280">
        <v>0</v>
      </c>
      <c r="T70" s="280">
        <v>0</v>
      </c>
      <c r="U70" s="280">
        <v>0</v>
      </c>
      <c r="V70" s="280">
        <v>0</v>
      </c>
      <c r="W70" s="280">
        <v>0</v>
      </c>
      <c r="X70" s="278" t="s">
        <v>605</v>
      </c>
      <c r="Y70" s="80">
        <v>0</v>
      </c>
      <c r="Z70" s="80">
        <v>1</v>
      </c>
      <c r="AA70" s="80">
        <v>0</v>
      </c>
      <c r="AB70" s="80">
        <v>0</v>
      </c>
      <c r="AC70" s="80">
        <v>0</v>
      </c>
      <c r="AD70" s="80">
        <v>0</v>
      </c>
      <c r="AE70" s="80">
        <v>0</v>
      </c>
      <c r="AF70" s="80">
        <v>0</v>
      </c>
      <c r="AG70" s="80">
        <v>0</v>
      </c>
      <c r="AH70" s="80">
        <v>0</v>
      </c>
      <c r="AI70" s="80">
        <v>0</v>
      </c>
      <c r="AJ70" s="80">
        <v>0</v>
      </c>
      <c r="AK70" s="80">
        <v>0</v>
      </c>
      <c r="AL70" s="80">
        <f t="shared" si="1"/>
        <v>1</v>
      </c>
      <c r="AM70" s="80">
        <v>24</v>
      </c>
      <c r="AN70" s="80">
        <v>12</v>
      </c>
      <c r="AO70" s="278" t="s">
        <v>625</v>
      </c>
      <c r="AP70" s="80">
        <v>0</v>
      </c>
      <c r="AQ70" s="80">
        <v>0</v>
      </c>
      <c r="AR70" s="80">
        <v>0</v>
      </c>
      <c r="AS70" s="80">
        <v>1</v>
      </c>
      <c r="AT70" s="80">
        <v>0</v>
      </c>
      <c r="AU70" s="80">
        <v>0</v>
      </c>
      <c r="AV70" s="80">
        <v>0</v>
      </c>
      <c r="AW70" s="80">
        <v>0</v>
      </c>
      <c r="AX70" s="80">
        <v>0</v>
      </c>
      <c r="AY70" s="80">
        <v>0</v>
      </c>
      <c r="AZ70" s="80">
        <v>0</v>
      </c>
      <c r="BA70" s="80">
        <v>0</v>
      </c>
      <c r="BB70" s="80" t="s">
        <v>626</v>
      </c>
      <c r="BC70" s="80">
        <v>1</v>
      </c>
      <c r="BD70" s="80">
        <v>2</v>
      </c>
      <c r="BE70" s="80">
        <v>1</v>
      </c>
      <c r="BF70" s="80">
        <v>2</v>
      </c>
      <c r="BG70" s="80">
        <v>2</v>
      </c>
      <c r="BH70" s="278" t="s">
        <v>452</v>
      </c>
      <c r="BI70" s="278" t="s">
        <v>553</v>
      </c>
      <c r="BJ70" s="280">
        <v>0</v>
      </c>
      <c r="BK70" s="280">
        <v>0</v>
      </c>
      <c r="BL70" s="280">
        <v>0</v>
      </c>
      <c r="BM70" s="280">
        <v>0</v>
      </c>
      <c r="BN70" s="280">
        <v>0</v>
      </c>
      <c r="BO70" s="280">
        <v>0</v>
      </c>
      <c r="BP70" s="280">
        <v>0</v>
      </c>
      <c r="BQ70" s="280">
        <v>0</v>
      </c>
      <c r="BR70" s="280">
        <v>0</v>
      </c>
      <c r="BS70" s="280">
        <v>0</v>
      </c>
      <c r="BT70" s="280">
        <v>0</v>
      </c>
      <c r="BU70" s="280">
        <v>0</v>
      </c>
      <c r="BV70" s="280">
        <v>0</v>
      </c>
      <c r="BW70" s="280">
        <v>1</v>
      </c>
      <c r="BX70" s="280">
        <v>0</v>
      </c>
      <c r="BY70" s="280">
        <v>0</v>
      </c>
      <c r="BZ70" s="80">
        <v>1</v>
      </c>
      <c r="CA70" s="80">
        <v>2</v>
      </c>
      <c r="CB70" s="80">
        <v>0</v>
      </c>
      <c r="CC70" s="80">
        <v>0</v>
      </c>
      <c r="CD70" s="80">
        <v>1</v>
      </c>
      <c r="CE70" s="80">
        <v>2.2000000000000002</v>
      </c>
    </row>
    <row r="71" spans="1:83">
      <c r="A71" s="80" t="s">
        <v>627</v>
      </c>
      <c r="B71" s="275">
        <v>45244</v>
      </c>
      <c r="C71" s="275">
        <v>45246</v>
      </c>
      <c r="D71" s="80">
        <v>2</v>
      </c>
      <c r="E71" s="80">
        <v>0</v>
      </c>
      <c r="F71" s="80">
        <v>50</v>
      </c>
      <c r="G71" s="80">
        <v>1</v>
      </c>
      <c r="H71" s="80">
        <v>1</v>
      </c>
      <c r="I71" s="80">
        <v>2</v>
      </c>
      <c r="J71" s="278" t="s">
        <v>319</v>
      </c>
      <c r="K71" s="280">
        <v>0</v>
      </c>
      <c r="L71" s="280">
        <v>0</v>
      </c>
      <c r="M71" s="280">
        <v>0</v>
      </c>
      <c r="N71" s="280">
        <v>0</v>
      </c>
      <c r="O71" s="280">
        <v>0</v>
      </c>
      <c r="P71" s="280">
        <v>0</v>
      </c>
      <c r="Q71" s="280">
        <v>0</v>
      </c>
      <c r="R71" s="280">
        <v>0</v>
      </c>
      <c r="S71" s="280">
        <v>0</v>
      </c>
      <c r="T71" s="280">
        <v>0</v>
      </c>
      <c r="U71" s="280">
        <v>0</v>
      </c>
      <c r="V71" s="280">
        <v>1</v>
      </c>
      <c r="W71" s="280">
        <v>0</v>
      </c>
      <c r="X71" s="278" t="s">
        <v>239</v>
      </c>
      <c r="Y71" s="80">
        <v>0</v>
      </c>
      <c r="Z71" s="80">
        <v>0</v>
      </c>
      <c r="AA71" s="80">
        <v>0</v>
      </c>
      <c r="AB71" s="80">
        <v>0</v>
      </c>
      <c r="AC71" s="80">
        <v>0</v>
      </c>
      <c r="AD71" s="80">
        <v>0</v>
      </c>
      <c r="AE71" s="80">
        <v>0</v>
      </c>
      <c r="AF71" s="80">
        <v>0</v>
      </c>
      <c r="AG71" s="80">
        <v>0</v>
      </c>
      <c r="AH71" s="80">
        <v>1</v>
      </c>
      <c r="AI71" s="80">
        <v>0</v>
      </c>
      <c r="AJ71" s="80">
        <v>0</v>
      </c>
      <c r="AK71" s="80">
        <v>0</v>
      </c>
      <c r="AL71" s="80">
        <f t="shared" si="1"/>
        <v>1</v>
      </c>
      <c r="AM71" s="80">
        <v>16</v>
      </c>
      <c r="AN71" s="80">
        <v>10</v>
      </c>
      <c r="AO71" s="278"/>
      <c r="AP71" s="80">
        <v>1</v>
      </c>
      <c r="AQ71" s="80">
        <v>0</v>
      </c>
      <c r="AR71" s="80">
        <v>0</v>
      </c>
      <c r="AS71" s="80">
        <v>0</v>
      </c>
      <c r="AT71" s="80">
        <v>0</v>
      </c>
      <c r="AU71" s="80">
        <v>0</v>
      </c>
      <c r="AV71" s="80">
        <v>0</v>
      </c>
      <c r="AW71" s="80">
        <v>0</v>
      </c>
      <c r="AX71" s="80">
        <v>0</v>
      </c>
      <c r="AY71" s="80">
        <v>0</v>
      </c>
      <c r="AZ71" s="80">
        <v>0</v>
      </c>
      <c r="BA71" s="80">
        <v>0</v>
      </c>
      <c r="BB71" s="80" t="s">
        <v>628</v>
      </c>
      <c r="BC71" s="80">
        <v>1</v>
      </c>
      <c r="BD71" s="80">
        <v>1</v>
      </c>
      <c r="BE71" s="80">
        <v>1</v>
      </c>
      <c r="BF71" s="80">
        <v>1</v>
      </c>
      <c r="BG71" s="80">
        <v>2</v>
      </c>
      <c r="BH71" s="278" t="s">
        <v>469</v>
      </c>
      <c r="BI71" s="278" t="s">
        <v>381</v>
      </c>
      <c r="BJ71" s="280">
        <v>1</v>
      </c>
      <c r="BK71" s="280">
        <v>0</v>
      </c>
      <c r="BL71" s="280">
        <v>0</v>
      </c>
      <c r="BM71" s="280">
        <v>0</v>
      </c>
      <c r="BN71" s="280">
        <v>0</v>
      </c>
      <c r="BO71" s="280">
        <v>0</v>
      </c>
      <c r="BP71" s="280">
        <v>0</v>
      </c>
      <c r="BQ71" s="280">
        <v>0</v>
      </c>
      <c r="BR71" s="280">
        <v>0</v>
      </c>
      <c r="BS71" s="280">
        <v>0</v>
      </c>
      <c r="BT71" s="280">
        <v>0</v>
      </c>
      <c r="BU71" s="280">
        <v>0</v>
      </c>
      <c r="BV71" s="280">
        <v>0</v>
      </c>
      <c r="BW71" s="280">
        <v>0</v>
      </c>
      <c r="BX71" s="280">
        <v>0</v>
      </c>
      <c r="BY71" s="280">
        <v>0</v>
      </c>
      <c r="BZ71" s="80">
        <v>1</v>
      </c>
      <c r="CA71" s="80">
        <v>2</v>
      </c>
      <c r="CB71" s="80">
        <v>0</v>
      </c>
      <c r="CC71" s="80">
        <v>0</v>
      </c>
      <c r="CD71" s="80">
        <v>1</v>
      </c>
      <c r="CE71" s="80">
        <v>3.1</v>
      </c>
    </row>
    <row r="72" spans="1:83">
      <c r="A72" s="80" t="s">
        <v>629</v>
      </c>
      <c r="B72" s="275">
        <v>45250</v>
      </c>
      <c r="C72" s="275">
        <v>45254</v>
      </c>
      <c r="D72" s="80">
        <v>4</v>
      </c>
      <c r="E72" s="80">
        <v>0</v>
      </c>
      <c r="F72" s="80">
        <v>35</v>
      </c>
      <c r="G72" s="80">
        <v>2</v>
      </c>
      <c r="H72" s="80">
        <v>1</v>
      </c>
      <c r="I72" s="80">
        <v>1</v>
      </c>
      <c r="J72" s="278" t="s">
        <v>630</v>
      </c>
      <c r="K72" s="280">
        <v>0</v>
      </c>
      <c r="L72" s="280">
        <v>0</v>
      </c>
      <c r="M72" s="280">
        <v>0</v>
      </c>
      <c r="N72" s="280">
        <v>0</v>
      </c>
      <c r="O72" s="280">
        <v>0</v>
      </c>
      <c r="P72" s="280">
        <v>0</v>
      </c>
      <c r="Q72" s="280">
        <v>0</v>
      </c>
      <c r="R72" s="280">
        <v>0</v>
      </c>
      <c r="S72" s="280">
        <v>0</v>
      </c>
      <c r="T72" s="280">
        <v>0</v>
      </c>
      <c r="U72" s="280">
        <v>0</v>
      </c>
      <c r="V72" s="280">
        <v>0</v>
      </c>
      <c r="W72" s="280">
        <v>0</v>
      </c>
      <c r="X72" s="278" t="s">
        <v>631</v>
      </c>
      <c r="Y72" s="80">
        <v>0</v>
      </c>
      <c r="Z72" s="80">
        <v>1</v>
      </c>
      <c r="AA72" s="80">
        <v>0</v>
      </c>
      <c r="AB72" s="80">
        <v>0</v>
      </c>
      <c r="AC72" s="80">
        <v>0</v>
      </c>
      <c r="AD72" s="80">
        <v>0</v>
      </c>
      <c r="AE72" s="80">
        <v>0</v>
      </c>
      <c r="AF72" s="80">
        <v>0</v>
      </c>
      <c r="AG72" s="80">
        <v>0</v>
      </c>
      <c r="AH72" s="80">
        <v>0</v>
      </c>
      <c r="AI72" s="80">
        <v>0</v>
      </c>
      <c r="AJ72" s="80">
        <v>0</v>
      </c>
      <c r="AK72" s="80">
        <v>0</v>
      </c>
      <c r="AL72" s="80">
        <f t="shared" si="1"/>
        <v>1</v>
      </c>
      <c r="AM72" s="80">
        <v>19</v>
      </c>
      <c r="AN72" s="80">
        <v>6</v>
      </c>
      <c r="AO72" s="278"/>
      <c r="AP72" s="80">
        <v>1</v>
      </c>
      <c r="AQ72" s="80">
        <v>0</v>
      </c>
      <c r="AR72" s="80">
        <v>0</v>
      </c>
      <c r="AS72" s="80">
        <v>0</v>
      </c>
      <c r="AT72" s="80">
        <v>0</v>
      </c>
      <c r="AU72" s="80">
        <v>0</v>
      </c>
      <c r="AV72" s="80">
        <v>0</v>
      </c>
      <c r="AW72" s="80">
        <v>0</v>
      </c>
      <c r="AX72" s="80">
        <v>0</v>
      </c>
      <c r="AY72" s="80">
        <v>0</v>
      </c>
      <c r="AZ72" s="80">
        <v>0</v>
      </c>
      <c r="BA72" s="80">
        <v>0</v>
      </c>
      <c r="BB72" s="80" t="s">
        <v>632</v>
      </c>
      <c r="BC72" s="80">
        <v>1</v>
      </c>
      <c r="BD72" s="80">
        <v>2</v>
      </c>
      <c r="BE72" s="80">
        <v>1</v>
      </c>
      <c r="BF72" s="80">
        <v>2</v>
      </c>
      <c r="BG72" s="80">
        <v>2</v>
      </c>
      <c r="BH72" s="278" t="s">
        <v>633</v>
      </c>
      <c r="BI72" s="278" t="s">
        <v>348</v>
      </c>
      <c r="BJ72" s="280">
        <v>0</v>
      </c>
      <c r="BK72" s="280">
        <v>0</v>
      </c>
      <c r="BL72" s="280">
        <v>0</v>
      </c>
      <c r="BM72" s="280">
        <v>1</v>
      </c>
      <c r="BN72" s="280">
        <v>0</v>
      </c>
      <c r="BO72" s="280">
        <v>0</v>
      </c>
      <c r="BP72" s="280">
        <v>0</v>
      </c>
      <c r="BQ72" s="280">
        <v>0</v>
      </c>
      <c r="BR72" s="280">
        <v>0</v>
      </c>
      <c r="BS72" s="280">
        <v>0</v>
      </c>
      <c r="BT72" s="280">
        <v>0</v>
      </c>
      <c r="BU72" s="280">
        <v>0</v>
      </c>
      <c r="BV72" s="280">
        <v>0</v>
      </c>
      <c r="BW72" s="280">
        <v>0</v>
      </c>
      <c r="BX72" s="280">
        <v>0</v>
      </c>
      <c r="BY72" s="280">
        <v>0</v>
      </c>
      <c r="BZ72" s="80">
        <v>1</v>
      </c>
      <c r="CA72" s="80">
        <v>2</v>
      </c>
      <c r="CB72" s="80">
        <v>1</v>
      </c>
      <c r="CC72" s="80">
        <v>0</v>
      </c>
      <c r="CD72" s="80">
        <v>1</v>
      </c>
      <c r="CE72" s="80">
        <v>2.4500000000000002</v>
      </c>
    </row>
    <row r="73" spans="1:83">
      <c r="A73" s="80" t="s">
        <v>634</v>
      </c>
      <c r="B73" s="275">
        <v>45253</v>
      </c>
      <c r="C73" s="275">
        <v>45257</v>
      </c>
      <c r="D73" s="80">
        <v>4</v>
      </c>
      <c r="E73" s="80">
        <v>0</v>
      </c>
      <c r="F73" s="80">
        <v>62</v>
      </c>
      <c r="G73" s="80">
        <v>1</v>
      </c>
      <c r="H73" s="80">
        <v>1</v>
      </c>
      <c r="I73" s="80">
        <v>1</v>
      </c>
      <c r="J73" s="278" t="s">
        <v>312</v>
      </c>
      <c r="K73" s="280">
        <v>0</v>
      </c>
      <c r="L73" s="280">
        <v>0</v>
      </c>
      <c r="M73" s="280">
        <v>1</v>
      </c>
      <c r="N73" s="280">
        <v>0</v>
      </c>
      <c r="O73" s="280">
        <v>0</v>
      </c>
      <c r="P73" s="280">
        <v>0</v>
      </c>
      <c r="Q73" s="280">
        <v>0</v>
      </c>
      <c r="R73" s="280">
        <v>0</v>
      </c>
      <c r="S73" s="280">
        <v>0</v>
      </c>
      <c r="T73" s="280">
        <v>0</v>
      </c>
      <c r="U73" s="280">
        <v>0</v>
      </c>
      <c r="V73" s="280">
        <v>0</v>
      </c>
      <c r="W73" s="280">
        <v>0</v>
      </c>
      <c r="X73" s="278" t="s">
        <v>487</v>
      </c>
      <c r="Y73" s="80">
        <v>0</v>
      </c>
      <c r="Z73" s="80">
        <v>1</v>
      </c>
      <c r="AA73" s="80">
        <v>0</v>
      </c>
      <c r="AB73" s="80">
        <v>0</v>
      </c>
      <c r="AC73" s="80">
        <v>0</v>
      </c>
      <c r="AD73" s="80">
        <v>0</v>
      </c>
      <c r="AE73" s="80">
        <v>0</v>
      </c>
      <c r="AF73" s="80">
        <v>0</v>
      </c>
      <c r="AG73" s="80">
        <v>0</v>
      </c>
      <c r="AH73" s="80">
        <v>0</v>
      </c>
      <c r="AI73" s="80">
        <v>0</v>
      </c>
      <c r="AJ73" s="80">
        <v>0</v>
      </c>
      <c r="AK73" s="80">
        <v>0</v>
      </c>
      <c r="AL73" s="80">
        <f t="shared" si="1"/>
        <v>1</v>
      </c>
      <c r="AM73" s="80">
        <v>16</v>
      </c>
      <c r="AN73" s="80">
        <v>10</v>
      </c>
      <c r="AO73" s="278"/>
      <c r="AP73" s="80">
        <v>1</v>
      </c>
      <c r="AQ73" s="80">
        <v>0</v>
      </c>
      <c r="AR73" s="80">
        <v>0</v>
      </c>
      <c r="AS73" s="80">
        <v>0</v>
      </c>
      <c r="AT73" s="80">
        <v>0</v>
      </c>
      <c r="AU73" s="80">
        <v>0</v>
      </c>
      <c r="AV73" s="80">
        <v>0</v>
      </c>
      <c r="AW73" s="80">
        <v>0</v>
      </c>
      <c r="AX73" s="80">
        <v>0</v>
      </c>
      <c r="AY73" s="80">
        <v>0</v>
      </c>
      <c r="AZ73" s="80">
        <v>0</v>
      </c>
      <c r="BA73" s="80">
        <v>0</v>
      </c>
      <c r="BB73" s="80" t="s">
        <v>635</v>
      </c>
      <c r="BC73" s="80">
        <v>1</v>
      </c>
      <c r="BD73" s="80">
        <v>1</v>
      </c>
      <c r="BE73" s="80">
        <v>1</v>
      </c>
      <c r="BF73" s="80">
        <v>2</v>
      </c>
      <c r="BG73" s="80">
        <v>2</v>
      </c>
      <c r="BH73" s="278" t="s">
        <v>636</v>
      </c>
      <c r="BI73" s="278" t="s">
        <v>637</v>
      </c>
      <c r="BJ73" s="280">
        <v>0</v>
      </c>
      <c r="BK73" s="280">
        <v>0</v>
      </c>
      <c r="BL73" s="280">
        <v>0</v>
      </c>
      <c r="BM73" s="280">
        <v>0</v>
      </c>
      <c r="BN73" s="280">
        <v>0</v>
      </c>
      <c r="BO73" s="280">
        <v>0</v>
      </c>
      <c r="BP73" s="280">
        <v>0</v>
      </c>
      <c r="BQ73" s="280">
        <v>0</v>
      </c>
      <c r="BR73" s="280">
        <v>0</v>
      </c>
      <c r="BS73" s="280">
        <v>0</v>
      </c>
      <c r="BT73" s="280">
        <v>0</v>
      </c>
      <c r="BU73" s="280">
        <v>1</v>
      </c>
      <c r="BV73" s="280">
        <v>0</v>
      </c>
      <c r="BW73" s="280">
        <v>0</v>
      </c>
      <c r="BX73" s="280">
        <v>0</v>
      </c>
      <c r="BY73" s="280">
        <v>0</v>
      </c>
      <c r="BZ73" s="80">
        <v>1</v>
      </c>
      <c r="CA73" s="80">
        <v>2</v>
      </c>
      <c r="CB73" s="80">
        <v>1</v>
      </c>
      <c r="CC73" s="80">
        <v>0</v>
      </c>
      <c r="CD73" s="80">
        <v>1</v>
      </c>
      <c r="CE73" s="80">
        <v>2.25</v>
      </c>
    </row>
    <row r="74" spans="1:83">
      <c r="A74" s="80" t="s">
        <v>638</v>
      </c>
      <c r="B74" s="275">
        <v>45258</v>
      </c>
      <c r="C74" s="275">
        <v>45267</v>
      </c>
      <c r="D74" s="80">
        <v>9</v>
      </c>
      <c r="E74" s="80">
        <v>0</v>
      </c>
      <c r="F74" s="80">
        <v>41</v>
      </c>
      <c r="G74" s="80">
        <v>1</v>
      </c>
      <c r="H74" s="80">
        <v>2</v>
      </c>
      <c r="I74" s="80">
        <v>1</v>
      </c>
      <c r="J74" s="278" t="s">
        <v>639</v>
      </c>
      <c r="K74" s="280">
        <v>0</v>
      </c>
      <c r="L74" s="280">
        <v>0</v>
      </c>
      <c r="M74" s="280">
        <v>1</v>
      </c>
      <c r="N74" s="280">
        <v>0</v>
      </c>
      <c r="O74" s="280">
        <v>0</v>
      </c>
      <c r="P74" s="280">
        <v>0</v>
      </c>
      <c r="Q74" s="280">
        <v>0</v>
      </c>
      <c r="R74" s="280">
        <v>0</v>
      </c>
      <c r="S74" s="280">
        <v>0</v>
      </c>
      <c r="T74" s="280">
        <v>0</v>
      </c>
      <c r="U74" s="280">
        <v>0</v>
      </c>
      <c r="V74" s="280">
        <v>1</v>
      </c>
      <c r="W74" s="280">
        <v>0</v>
      </c>
      <c r="X74" s="278" t="s">
        <v>236</v>
      </c>
      <c r="Y74" s="80">
        <v>0</v>
      </c>
      <c r="Z74" s="80">
        <v>1</v>
      </c>
      <c r="AA74" s="80">
        <v>0</v>
      </c>
      <c r="AB74" s="80">
        <v>0</v>
      </c>
      <c r="AC74" s="80">
        <v>0</v>
      </c>
      <c r="AD74" s="80">
        <v>0</v>
      </c>
      <c r="AE74" s="80">
        <v>0</v>
      </c>
      <c r="AF74" s="80">
        <v>0</v>
      </c>
      <c r="AG74" s="80">
        <v>0</v>
      </c>
      <c r="AH74" s="80">
        <v>0</v>
      </c>
      <c r="AI74" s="80">
        <v>0</v>
      </c>
      <c r="AJ74" s="80">
        <v>0</v>
      </c>
      <c r="AK74" s="80">
        <v>0</v>
      </c>
      <c r="AL74" s="80">
        <f t="shared" si="1"/>
        <v>1</v>
      </c>
      <c r="AM74" s="80">
        <v>19</v>
      </c>
      <c r="AN74" s="80">
        <v>7</v>
      </c>
      <c r="AO74" s="278"/>
      <c r="AP74" s="80">
        <v>1</v>
      </c>
      <c r="AQ74" s="80">
        <v>0</v>
      </c>
      <c r="AR74" s="80">
        <v>0</v>
      </c>
      <c r="AS74" s="80">
        <v>0</v>
      </c>
      <c r="AT74" s="80">
        <v>0</v>
      </c>
      <c r="AU74" s="80">
        <v>0</v>
      </c>
      <c r="AV74" s="80">
        <v>0</v>
      </c>
      <c r="AW74" s="80">
        <v>0</v>
      </c>
      <c r="AX74" s="80">
        <v>0</v>
      </c>
      <c r="AY74" s="80">
        <v>0</v>
      </c>
      <c r="AZ74" s="80">
        <v>0</v>
      </c>
      <c r="BA74" s="80">
        <v>0</v>
      </c>
      <c r="BB74" s="80" t="s">
        <v>640</v>
      </c>
      <c r="BC74" s="80">
        <v>1</v>
      </c>
      <c r="BD74" s="80">
        <v>1</v>
      </c>
      <c r="BE74" s="80">
        <v>1</v>
      </c>
      <c r="BF74" s="80">
        <v>2</v>
      </c>
      <c r="BG74" s="80">
        <v>2</v>
      </c>
      <c r="BH74" s="278" t="s">
        <v>641</v>
      </c>
      <c r="BI74" s="278" t="s">
        <v>359</v>
      </c>
      <c r="BJ74" s="280">
        <v>0</v>
      </c>
      <c r="BK74" s="280">
        <v>0</v>
      </c>
      <c r="BL74" s="280">
        <v>0</v>
      </c>
      <c r="BM74" s="280">
        <v>0</v>
      </c>
      <c r="BN74" s="280">
        <v>0</v>
      </c>
      <c r="BO74" s="280">
        <v>0</v>
      </c>
      <c r="BP74" s="280">
        <v>0</v>
      </c>
      <c r="BQ74" s="280">
        <v>0</v>
      </c>
      <c r="BR74" s="280">
        <v>0</v>
      </c>
      <c r="BS74" s="280">
        <v>0</v>
      </c>
      <c r="BT74" s="280">
        <v>0</v>
      </c>
      <c r="BU74" s="280">
        <v>0</v>
      </c>
      <c r="BV74" s="280">
        <v>0</v>
      </c>
      <c r="BW74" s="280">
        <v>0</v>
      </c>
      <c r="BX74" s="280">
        <v>1</v>
      </c>
      <c r="BY74" s="280">
        <v>0</v>
      </c>
      <c r="BZ74" s="80">
        <v>1</v>
      </c>
      <c r="CA74" s="80">
        <v>2</v>
      </c>
      <c r="CB74" s="80">
        <v>0</v>
      </c>
      <c r="CC74" s="80">
        <v>0</v>
      </c>
      <c r="CD74" s="80">
        <v>1</v>
      </c>
      <c r="CE74" s="80">
        <v>2.5</v>
      </c>
    </row>
    <row r="75" spans="1:83">
      <c r="A75" s="80" t="s">
        <v>642</v>
      </c>
      <c r="B75" s="275">
        <v>45268</v>
      </c>
      <c r="C75" s="275">
        <v>45271</v>
      </c>
      <c r="D75" s="80">
        <v>3</v>
      </c>
      <c r="E75" s="80">
        <v>0</v>
      </c>
      <c r="F75" s="80">
        <v>37</v>
      </c>
      <c r="G75" s="80">
        <v>2</v>
      </c>
      <c r="H75" s="80">
        <v>1</v>
      </c>
      <c r="I75" s="80">
        <v>1</v>
      </c>
      <c r="J75" s="278" t="s">
        <v>372</v>
      </c>
      <c r="K75" s="280">
        <v>1</v>
      </c>
      <c r="L75" s="280">
        <v>0</v>
      </c>
      <c r="M75" s="280">
        <v>0</v>
      </c>
      <c r="N75" s="280">
        <v>0</v>
      </c>
      <c r="O75" s="280">
        <v>0</v>
      </c>
      <c r="P75" s="280">
        <v>0</v>
      </c>
      <c r="Q75" s="280">
        <v>0</v>
      </c>
      <c r="R75" s="280">
        <v>0</v>
      </c>
      <c r="S75" s="280">
        <v>0</v>
      </c>
      <c r="T75" s="280">
        <v>0</v>
      </c>
      <c r="U75" s="280">
        <v>0</v>
      </c>
      <c r="V75" s="280">
        <v>0</v>
      </c>
      <c r="W75" s="280">
        <v>0</v>
      </c>
      <c r="X75" s="278" t="s">
        <v>643</v>
      </c>
      <c r="Y75" s="80">
        <v>0</v>
      </c>
      <c r="Z75" s="80">
        <v>0</v>
      </c>
      <c r="AA75" s="80">
        <v>0</v>
      </c>
      <c r="AB75" s="80">
        <v>0</v>
      </c>
      <c r="AC75" s="80">
        <v>1</v>
      </c>
      <c r="AD75" s="80">
        <v>0</v>
      </c>
      <c r="AE75" s="80">
        <v>0</v>
      </c>
      <c r="AF75" s="80">
        <v>0</v>
      </c>
      <c r="AG75" s="80">
        <v>0</v>
      </c>
      <c r="AH75" s="80">
        <v>0</v>
      </c>
      <c r="AI75" s="80">
        <v>0</v>
      </c>
      <c r="AJ75" s="80">
        <v>0</v>
      </c>
      <c r="AK75" s="80">
        <v>0</v>
      </c>
      <c r="AL75" s="80">
        <f t="shared" si="1"/>
        <v>1</v>
      </c>
      <c r="AM75" s="80">
        <v>17</v>
      </c>
      <c r="AN75" s="80">
        <v>7</v>
      </c>
      <c r="AO75" s="278"/>
      <c r="AP75" s="80">
        <v>1</v>
      </c>
      <c r="AQ75" s="80">
        <v>0</v>
      </c>
      <c r="AR75" s="80">
        <v>0</v>
      </c>
      <c r="AS75" s="80">
        <v>0</v>
      </c>
      <c r="AT75" s="80">
        <v>0</v>
      </c>
      <c r="AU75" s="80">
        <v>0</v>
      </c>
      <c r="AV75" s="80">
        <v>0</v>
      </c>
      <c r="AW75" s="80">
        <v>0</v>
      </c>
      <c r="AX75" s="80">
        <v>0</v>
      </c>
      <c r="AY75" s="80">
        <v>0</v>
      </c>
      <c r="AZ75" s="80">
        <v>0</v>
      </c>
      <c r="BA75" s="80">
        <v>0</v>
      </c>
      <c r="BB75" s="80" t="s">
        <v>644</v>
      </c>
      <c r="BC75" s="80">
        <v>1</v>
      </c>
      <c r="BD75" s="80">
        <v>1</v>
      </c>
      <c r="BE75" s="80">
        <v>1</v>
      </c>
      <c r="BF75" s="80">
        <v>2</v>
      </c>
      <c r="BG75" s="80">
        <v>2</v>
      </c>
      <c r="BH75" s="278" t="s">
        <v>452</v>
      </c>
      <c r="BI75" s="278" t="s">
        <v>411</v>
      </c>
      <c r="BJ75" s="280">
        <v>0</v>
      </c>
      <c r="BK75" s="280">
        <v>0</v>
      </c>
      <c r="BL75" s="280">
        <v>0</v>
      </c>
      <c r="BM75" s="280">
        <v>0</v>
      </c>
      <c r="BN75" s="280">
        <v>0</v>
      </c>
      <c r="BO75" s="280">
        <v>0</v>
      </c>
      <c r="BP75" s="280">
        <v>0</v>
      </c>
      <c r="BQ75" s="280">
        <v>0</v>
      </c>
      <c r="BR75" s="280">
        <v>1</v>
      </c>
      <c r="BS75" s="280">
        <v>0</v>
      </c>
      <c r="BT75" s="280">
        <v>0</v>
      </c>
      <c r="BU75" s="280">
        <v>0</v>
      </c>
      <c r="BV75" s="280">
        <v>0</v>
      </c>
      <c r="BW75" s="280">
        <v>0</v>
      </c>
      <c r="BX75" s="280">
        <v>0</v>
      </c>
      <c r="BY75" s="280">
        <v>0</v>
      </c>
      <c r="BZ75" s="80">
        <v>2</v>
      </c>
      <c r="CA75" s="80">
        <v>2</v>
      </c>
      <c r="CB75" s="80">
        <v>0</v>
      </c>
      <c r="CC75" s="80">
        <v>0</v>
      </c>
      <c r="CD75" s="80">
        <v>1</v>
      </c>
      <c r="CE75" s="80">
        <v>2.4</v>
      </c>
    </row>
    <row r="76" spans="1:83">
      <c r="A76" s="80" t="s">
        <v>645</v>
      </c>
      <c r="B76" s="275">
        <v>45281</v>
      </c>
      <c r="C76" s="275">
        <v>45284</v>
      </c>
      <c r="D76" s="80">
        <v>3</v>
      </c>
      <c r="E76" s="80">
        <v>0</v>
      </c>
      <c r="F76" s="80">
        <v>84</v>
      </c>
      <c r="G76" s="80">
        <v>1</v>
      </c>
      <c r="H76" s="80">
        <v>1</v>
      </c>
      <c r="I76" s="80">
        <v>1</v>
      </c>
      <c r="J76" s="278" t="s">
        <v>646</v>
      </c>
      <c r="K76" s="280">
        <v>0</v>
      </c>
      <c r="L76" s="280">
        <v>0</v>
      </c>
      <c r="M76" s="280">
        <v>0</v>
      </c>
      <c r="N76" s="280">
        <v>1</v>
      </c>
      <c r="O76" s="280">
        <v>0</v>
      </c>
      <c r="P76" s="280">
        <v>0</v>
      </c>
      <c r="Q76" s="280">
        <v>1</v>
      </c>
      <c r="R76" s="280">
        <v>0</v>
      </c>
      <c r="S76" s="280">
        <v>0</v>
      </c>
      <c r="T76" s="280">
        <v>0</v>
      </c>
      <c r="U76" s="280">
        <v>0</v>
      </c>
      <c r="V76" s="280">
        <v>0</v>
      </c>
      <c r="W76" s="280">
        <v>0</v>
      </c>
      <c r="X76" s="278" t="s">
        <v>530</v>
      </c>
      <c r="Y76" s="80">
        <v>0</v>
      </c>
      <c r="Z76" s="80">
        <v>0</v>
      </c>
      <c r="AA76" s="80">
        <v>0</v>
      </c>
      <c r="AB76" s="80">
        <v>1</v>
      </c>
      <c r="AC76" s="80">
        <v>0</v>
      </c>
      <c r="AD76" s="80">
        <v>0</v>
      </c>
      <c r="AE76" s="80">
        <v>0</v>
      </c>
      <c r="AF76" s="80">
        <v>0</v>
      </c>
      <c r="AG76" s="80">
        <v>0</v>
      </c>
      <c r="AH76" s="80">
        <v>0</v>
      </c>
      <c r="AI76" s="80">
        <v>0</v>
      </c>
      <c r="AJ76" s="80">
        <v>0</v>
      </c>
      <c r="AK76" s="80">
        <v>0</v>
      </c>
      <c r="AL76" s="80">
        <f t="shared" si="1"/>
        <v>1</v>
      </c>
      <c r="AM76" s="80">
        <v>18</v>
      </c>
      <c r="AN76" s="80">
        <v>15</v>
      </c>
      <c r="AO76" s="278"/>
      <c r="AP76" s="80">
        <v>1</v>
      </c>
      <c r="AQ76" s="80">
        <v>0</v>
      </c>
      <c r="AR76" s="80">
        <v>0</v>
      </c>
      <c r="AS76" s="80">
        <v>0</v>
      </c>
      <c r="AT76" s="80">
        <v>0</v>
      </c>
      <c r="AU76" s="80">
        <v>0</v>
      </c>
      <c r="AV76" s="80">
        <v>0</v>
      </c>
      <c r="AW76" s="80">
        <v>0</v>
      </c>
      <c r="AX76" s="80">
        <v>0</v>
      </c>
      <c r="AY76" s="80">
        <v>0</v>
      </c>
      <c r="AZ76" s="80">
        <v>0</v>
      </c>
      <c r="BA76" s="80">
        <v>0</v>
      </c>
      <c r="BB76" s="80" t="s">
        <v>647</v>
      </c>
      <c r="BC76" s="80">
        <v>1</v>
      </c>
      <c r="BD76" s="80">
        <v>1</v>
      </c>
      <c r="BE76" s="80">
        <v>1</v>
      </c>
      <c r="BF76" s="80">
        <v>2</v>
      </c>
      <c r="BG76" s="80">
        <v>2</v>
      </c>
      <c r="BH76" s="278" t="s">
        <v>452</v>
      </c>
      <c r="BI76" s="278" t="s">
        <v>648</v>
      </c>
      <c r="BJ76" s="280">
        <v>0</v>
      </c>
      <c r="BK76" s="280">
        <v>0</v>
      </c>
      <c r="BL76" s="280">
        <v>0</v>
      </c>
      <c r="BM76" s="280">
        <v>0</v>
      </c>
      <c r="BN76" s="280">
        <v>1</v>
      </c>
      <c r="BO76" s="280">
        <v>0</v>
      </c>
      <c r="BP76" s="280">
        <v>0</v>
      </c>
      <c r="BQ76" s="280">
        <v>0</v>
      </c>
      <c r="BR76" s="280">
        <v>0</v>
      </c>
      <c r="BS76" s="280">
        <v>0</v>
      </c>
      <c r="BT76" s="280">
        <v>0</v>
      </c>
      <c r="BU76" s="280">
        <v>0</v>
      </c>
      <c r="BV76" s="280">
        <v>0</v>
      </c>
      <c r="BW76" s="280">
        <v>0</v>
      </c>
      <c r="BX76" s="280">
        <v>0</v>
      </c>
      <c r="BY76" s="280">
        <v>0</v>
      </c>
      <c r="BZ76" s="80">
        <v>1</v>
      </c>
      <c r="CA76" s="80">
        <v>2</v>
      </c>
      <c r="CB76" s="80">
        <v>1</v>
      </c>
      <c r="CC76" s="80">
        <v>0</v>
      </c>
      <c r="CD76" s="80">
        <v>2</v>
      </c>
      <c r="CE76" s="80">
        <v>2.2999999999999998</v>
      </c>
    </row>
    <row r="77" spans="1:83">
      <c r="A77" s="80" t="s">
        <v>580</v>
      </c>
      <c r="B77" s="275">
        <v>45304</v>
      </c>
      <c r="C77" s="275">
        <v>45305</v>
      </c>
      <c r="D77" s="80">
        <v>1</v>
      </c>
      <c r="E77" s="80">
        <v>1</v>
      </c>
      <c r="F77" s="80">
        <v>56</v>
      </c>
      <c r="G77" s="80">
        <v>2</v>
      </c>
      <c r="H77" s="80">
        <v>1</v>
      </c>
      <c r="I77" s="80">
        <v>2</v>
      </c>
      <c r="J77" s="278" t="s">
        <v>610</v>
      </c>
      <c r="K77" s="280">
        <v>0</v>
      </c>
      <c r="L77" s="280">
        <v>0</v>
      </c>
      <c r="M77" s="280">
        <v>1</v>
      </c>
      <c r="N77" s="280">
        <v>0</v>
      </c>
      <c r="O77" s="280">
        <v>0</v>
      </c>
      <c r="P77" s="280">
        <v>0</v>
      </c>
      <c r="Q77" s="280">
        <v>0</v>
      </c>
      <c r="R77" s="280">
        <v>0</v>
      </c>
      <c r="S77" s="280">
        <v>0</v>
      </c>
      <c r="T77" s="280">
        <v>0</v>
      </c>
      <c r="U77" s="280">
        <v>0</v>
      </c>
      <c r="V77" s="280">
        <v>0</v>
      </c>
      <c r="W77" s="280">
        <v>1</v>
      </c>
      <c r="X77" s="278" t="s">
        <v>649</v>
      </c>
      <c r="Y77" s="80">
        <v>0</v>
      </c>
      <c r="Z77" s="80">
        <v>0</v>
      </c>
      <c r="AA77" s="80">
        <v>0</v>
      </c>
      <c r="AB77" s="80">
        <v>0</v>
      </c>
      <c r="AC77" s="80">
        <v>0</v>
      </c>
      <c r="AD77" s="80">
        <v>0</v>
      </c>
      <c r="AE77" s="80">
        <v>1</v>
      </c>
      <c r="AF77" s="80">
        <v>0</v>
      </c>
      <c r="AG77" s="80">
        <v>0</v>
      </c>
      <c r="AH77" s="80">
        <v>0</v>
      </c>
      <c r="AI77" s="80">
        <v>0</v>
      </c>
      <c r="AJ77" s="80">
        <v>0</v>
      </c>
      <c r="AK77" s="80">
        <v>0</v>
      </c>
      <c r="AL77" s="80">
        <f t="shared" si="1"/>
        <v>1</v>
      </c>
      <c r="AM77" s="80">
        <v>26</v>
      </c>
      <c r="AN77" s="80">
        <v>21</v>
      </c>
      <c r="AO77" s="278" t="s">
        <v>329</v>
      </c>
      <c r="AP77" s="80">
        <v>0</v>
      </c>
      <c r="AQ77" s="80">
        <v>0</v>
      </c>
      <c r="AR77" s="80">
        <v>1</v>
      </c>
      <c r="AS77" s="80">
        <v>0</v>
      </c>
      <c r="AT77" s="80">
        <v>0</v>
      </c>
      <c r="AU77" s="80">
        <v>0</v>
      </c>
      <c r="AV77" s="80">
        <v>0</v>
      </c>
      <c r="AW77" s="80">
        <v>0</v>
      </c>
      <c r="AX77" s="80">
        <v>0</v>
      </c>
      <c r="AY77" s="80">
        <v>0</v>
      </c>
      <c r="AZ77" s="80">
        <v>0</v>
      </c>
      <c r="BA77" s="80">
        <v>0</v>
      </c>
      <c r="BB77" s="80" t="s">
        <v>650</v>
      </c>
      <c r="BC77" s="80">
        <v>1</v>
      </c>
      <c r="BD77" s="80">
        <v>3</v>
      </c>
      <c r="BE77" s="80">
        <v>2</v>
      </c>
      <c r="BF77" s="80">
        <v>2</v>
      </c>
      <c r="BG77" s="80">
        <v>2</v>
      </c>
      <c r="BH77" s="278" t="s">
        <v>452</v>
      </c>
      <c r="BI77" s="278" t="s">
        <v>608</v>
      </c>
      <c r="BJ77" s="280">
        <v>0</v>
      </c>
      <c r="BK77" s="280">
        <v>0</v>
      </c>
      <c r="BL77" s="280">
        <v>0</v>
      </c>
      <c r="BM77" s="280">
        <v>0</v>
      </c>
      <c r="BN77" s="280">
        <v>0</v>
      </c>
      <c r="BO77" s="280">
        <v>0</v>
      </c>
      <c r="BP77" s="280">
        <v>0</v>
      </c>
      <c r="BQ77" s="280">
        <v>0</v>
      </c>
      <c r="BR77" s="280">
        <v>0</v>
      </c>
      <c r="BS77" s="280">
        <v>0</v>
      </c>
      <c r="BT77" s="280">
        <v>0</v>
      </c>
      <c r="BU77" s="280">
        <v>0</v>
      </c>
      <c r="BV77" s="280">
        <v>0</v>
      </c>
      <c r="BW77" s="280">
        <v>0</v>
      </c>
      <c r="BX77" s="280">
        <v>1</v>
      </c>
      <c r="BY77" s="280">
        <v>0</v>
      </c>
      <c r="BZ77" s="80">
        <v>1</v>
      </c>
      <c r="CA77" s="80">
        <v>2</v>
      </c>
      <c r="CB77" s="80">
        <v>0</v>
      </c>
      <c r="CC77" s="80">
        <v>1</v>
      </c>
      <c r="CD77" s="80">
        <v>3</v>
      </c>
      <c r="CE77" s="80">
        <v>2.5499999999999998</v>
      </c>
    </row>
    <row r="78" spans="1:83">
      <c r="A78" s="80" t="s">
        <v>651</v>
      </c>
      <c r="B78" s="275">
        <v>45309</v>
      </c>
      <c r="C78" s="275">
        <v>45312</v>
      </c>
      <c r="D78" s="80">
        <v>3</v>
      </c>
      <c r="E78" s="80">
        <v>1</v>
      </c>
      <c r="F78" s="80">
        <v>84</v>
      </c>
      <c r="G78" s="80">
        <v>1</v>
      </c>
      <c r="H78" s="80">
        <v>1</v>
      </c>
      <c r="I78" s="80">
        <v>2</v>
      </c>
      <c r="J78" s="278" t="s">
        <v>652</v>
      </c>
      <c r="K78" s="280">
        <v>0</v>
      </c>
      <c r="L78" s="280">
        <v>0</v>
      </c>
      <c r="M78" s="280">
        <v>1</v>
      </c>
      <c r="N78" s="280">
        <v>0</v>
      </c>
      <c r="O78" s="280">
        <v>0</v>
      </c>
      <c r="P78" s="280">
        <v>1</v>
      </c>
      <c r="Q78" s="280">
        <v>1</v>
      </c>
      <c r="R78" s="280">
        <v>0</v>
      </c>
      <c r="S78" s="280">
        <v>0</v>
      </c>
      <c r="T78" s="280">
        <v>0</v>
      </c>
      <c r="U78" s="280">
        <v>0</v>
      </c>
      <c r="V78" s="280">
        <v>0</v>
      </c>
      <c r="W78" s="280">
        <v>0</v>
      </c>
      <c r="X78" s="278" t="s">
        <v>236</v>
      </c>
      <c r="Y78" s="80">
        <v>0</v>
      </c>
      <c r="Z78" s="80">
        <v>0</v>
      </c>
      <c r="AA78" s="80">
        <v>1</v>
      </c>
      <c r="AB78" s="80">
        <v>0</v>
      </c>
      <c r="AC78" s="80">
        <v>0</v>
      </c>
      <c r="AD78" s="80">
        <v>0</v>
      </c>
      <c r="AE78" s="80">
        <v>0</v>
      </c>
      <c r="AF78" s="80">
        <v>0</v>
      </c>
      <c r="AG78" s="80">
        <v>0</v>
      </c>
      <c r="AH78" s="80">
        <v>0</v>
      </c>
      <c r="AI78" s="80">
        <v>0</v>
      </c>
      <c r="AJ78" s="80">
        <v>0</v>
      </c>
      <c r="AK78" s="80">
        <v>0</v>
      </c>
      <c r="AL78" s="80">
        <f t="shared" si="1"/>
        <v>1</v>
      </c>
      <c r="AM78" s="80">
        <v>26</v>
      </c>
      <c r="AN78" s="80">
        <v>20</v>
      </c>
      <c r="AO78" s="278" t="s">
        <v>625</v>
      </c>
      <c r="AP78" s="80">
        <v>0</v>
      </c>
      <c r="AQ78" s="80">
        <v>0</v>
      </c>
      <c r="AR78" s="80">
        <v>0</v>
      </c>
      <c r="AS78" s="80">
        <v>1</v>
      </c>
      <c r="AT78" s="80">
        <v>0</v>
      </c>
      <c r="AU78" s="80">
        <v>0</v>
      </c>
      <c r="AV78" s="80">
        <v>0</v>
      </c>
      <c r="AW78" s="80">
        <v>0</v>
      </c>
      <c r="AX78" s="80">
        <v>0</v>
      </c>
      <c r="AY78" s="80">
        <v>0</v>
      </c>
      <c r="AZ78" s="80">
        <v>0</v>
      </c>
      <c r="BA78" s="80">
        <v>0</v>
      </c>
      <c r="BB78" s="80" t="s">
        <v>653</v>
      </c>
      <c r="BC78" s="80">
        <v>1</v>
      </c>
      <c r="BD78" s="80">
        <v>3</v>
      </c>
      <c r="BE78" s="80">
        <v>1</v>
      </c>
      <c r="BF78" s="80">
        <v>2</v>
      </c>
      <c r="BG78" s="80">
        <v>2</v>
      </c>
      <c r="BH78" s="278" t="s">
        <v>654</v>
      </c>
      <c r="BI78" s="278" t="s">
        <v>655</v>
      </c>
      <c r="BJ78" s="280">
        <v>0</v>
      </c>
      <c r="BK78" s="280">
        <v>0</v>
      </c>
      <c r="BL78" s="280">
        <v>0</v>
      </c>
      <c r="BM78" s="280">
        <v>0</v>
      </c>
      <c r="BN78" s="280">
        <v>0</v>
      </c>
      <c r="BO78" s="280">
        <v>0</v>
      </c>
      <c r="BP78" s="280">
        <v>0</v>
      </c>
      <c r="BQ78" s="280">
        <v>0</v>
      </c>
      <c r="BR78" s="280">
        <v>0</v>
      </c>
      <c r="BS78" s="280">
        <v>1</v>
      </c>
      <c r="BT78" s="280">
        <v>0</v>
      </c>
      <c r="BU78" s="280">
        <v>0</v>
      </c>
      <c r="BV78" s="280">
        <v>0</v>
      </c>
      <c r="BW78" s="280">
        <v>0</v>
      </c>
      <c r="BX78" s="280">
        <v>0</v>
      </c>
      <c r="BY78" s="280">
        <v>0</v>
      </c>
      <c r="BZ78" s="80">
        <v>1</v>
      </c>
      <c r="CA78" s="80">
        <v>2</v>
      </c>
      <c r="CB78" s="80">
        <v>0</v>
      </c>
      <c r="CC78" s="80">
        <v>1</v>
      </c>
      <c r="CD78" s="80">
        <v>3</v>
      </c>
      <c r="CE78" s="80">
        <v>3.05</v>
      </c>
    </row>
    <row r="79" spans="1:83">
      <c r="A79" s="80" t="s">
        <v>656</v>
      </c>
      <c r="B79" s="275">
        <v>45416</v>
      </c>
      <c r="C79" s="275">
        <v>45419</v>
      </c>
      <c r="D79" s="80">
        <v>3</v>
      </c>
      <c r="E79" s="80">
        <v>1</v>
      </c>
      <c r="F79" s="80">
        <v>78</v>
      </c>
      <c r="G79" s="80">
        <v>2</v>
      </c>
      <c r="H79" s="80">
        <v>1</v>
      </c>
      <c r="I79" s="80">
        <v>3</v>
      </c>
      <c r="J79" s="278" t="s">
        <v>313</v>
      </c>
      <c r="K79" s="280">
        <v>0</v>
      </c>
      <c r="L79" s="280">
        <v>0</v>
      </c>
      <c r="M79" s="280">
        <v>0</v>
      </c>
      <c r="N79" s="280">
        <v>1</v>
      </c>
      <c r="O79" s="280">
        <v>0</v>
      </c>
      <c r="P79" s="280">
        <v>0</v>
      </c>
      <c r="Q79" s="280">
        <v>0</v>
      </c>
      <c r="R79" s="280">
        <v>0</v>
      </c>
      <c r="S79" s="280">
        <v>0</v>
      </c>
      <c r="T79" s="280">
        <v>0</v>
      </c>
      <c r="U79" s="280">
        <v>0</v>
      </c>
      <c r="V79" s="280">
        <v>0</v>
      </c>
      <c r="W79" s="280">
        <v>0</v>
      </c>
      <c r="X79" s="278" t="s">
        <v>239</v>
      </c>
      <c r="Y79" s="80">
        <v>0</v>
      </c>
      <c r="Z79" s="80">
        <v>0</v>
      </c>
      <c r="AA79" s="80">
        <v>0</v>
      </c>
      <c r="AB79" s="80">
        <v>0</v>
      </c>
      <c r="AC79" s="80">
        <v>0</v>
      </c>
      <c r="AD79" s="80">
        <v>0</v>
      </c>
      <c r="AE79" s="80">
        <v>0</v>
      </c>
      <c r="AF79" s="80">
        <v>0</v>
      </c>
      <c r="AG79" s="80">
        <v>0</v>
      </c>
      <c r="AH79" s="80">
        <v>1</v>
      </c>
      <c r="AI79" s="80">
        <v>0</v>
      </c>
      <c r="AJ79" s="80">
        <v>0</v>
      </c>
      <c r="AK79" s="80">
        <v>0</v>
      </c>
      <c r="AL79" s="80">
        <f t="shared" si="1"/>
        <v>1</v>
      </c>
      <c r="AM79" s="80">
        <v>26</v>
      </c>
      <c r="AN79" s="80">
        <v>13</v>
      </c>
      <c r="AO79" s="278" t="s">
        <v>329</v>
      </c>
      <c r="AP79" s="80">
        <v>0</v>
      </c>
      <c r="AQ79" s="80">
        <v>0</v>
      </c>
      <c r="AR79" s="80">
        <v>1</v>
      </c>
      <c r="AS79" s="80">
        <v>0</v>
      </c>
      <c r="AT79" s="80">
        <v>0</v>
      </c>
      <c r="AU79" s="80">
        <v>0</v>
      </c>
      <c r="AV79" s="80">
        <v>0</v>
      </c>
      <c r="AW79" s="80">
        <v>0</v>
      </c>
      <c r="AX79" s="80">
        <v>0</v>
      </c>
      <c r="AY79" s="80">
        <v>0</v>
      </c>
      <c r="AZ79" s="80">
        <v>0</v>
      </c>
      <c r="BA79" s="80">
        <v>0</v>
      </c>
      <c r="BB79" s="80" t="s">
        <v>657</v>
      </c>
      <c r="BC79" s="80">
        <v>1</v>
      </c>
      <c r="BD79" s="80">
        <v>3</v>
      </c>
      <c r="BE79" s="80">
        <v>1</v>
      </c>
      <c r="BF79" s="80">
        <v>2</v>
      </c>
      <c r="BG79" s="80">
        <v>2</v>
      </c>
      <c r="BH79" s="278" t="s">
        <v>452</v>
      </c>
      <c r="BI79" s="278" t="s">
        <v>658</v>
      </c>
      <c r="BJ79" s="280">
        <v>0</v>
      </c>
      <c r="BK79" s="280">
        <v>0</v>
      </c>
      <c r="BL79" s="280">
        <v>0</v>
      </c>
      <c r="BM79" s="280">
        <v>0</v>
      </c>
      <c r="BN79" s="280">
        <v>0</v>
      </c>
      <c r="BO79" s="280">
        <v>0</v>
      </c>
      <c r="BP79" s="280">
        <v>0</v>
      </c>
      <c r="BQ79" s="280">
        <v>0</v>
      </c>
      <c r="BR79" s="280">
        <v>0</v>
      </c>
      <c r="BS79" s="280">
        <v>0</v>
      </c>
      <c r="BT79" s="280">
        <v>0</v>
      </c>
      <c r="BU79" s="280">
        <v>0</v>
      </c>
      <c r="BV79" s="280">
        <v>0</v>
      </c>
      <c r="BW79" s="280">
        <v>0</v>
      </c>
      <c r="BX79" s="280">
        <v>0</v>
      </c>
      <c r="BY79" s="280">
        <v>1</v>
      </c>
      <c r="BZ79" s="80">
        <v>1</v>
      </c>
      <c r="CA79" s="80">
        <v>2</v>
      </c>
      <c r="CB79" s="80">
        <v>0</v>
      </c>
      <c r="CC79" s="80">
        <v>2</v>
      </c>
      <c r="CD79" s="80">
        <v>3</v>
      </c>
      <c r="CE79" s="80">
        <v>2.4</v>
      </c>
    </row>
    <row r="80" spans="1:83">
      <c r="A80" s="80" t="s">
        <v>659</v>
      </c>
      <c r="B80" s="275">
        <v>45423</v>
      </c>
      <c r="C80" s="275">
        <v>45424</v>
      </c>
      <c r="D80" s="80">
        <v>1</v>
      </c>
      <c r="E80" s="80">
        <v>1</v>
      </c>
      <c r="F80" s="80">
        <v>62</v>
      </c>
      <c r="G80" s="80">
        <v>2</v>
      </c>
      <c r="H80" s="80">
        <v>1</v>
      </c>
      <c r="I80" s="80">
        <v>2</v>
      </c>
      <c r="J80" s="278" t="s">
        <v>312</v>
      </c>
      <c r="K80" s="280">
        <v>0</v>
      </c>
      <c r="L80" s="280">
        <v>0</v>
      </c>
      <c r="M80" s="280">
        <v>1</v>
      </c>
      <c r="N80" s="280">
        <v>0</v>
      </c>
      <c r="O80" s="280">
        <v>0</v>
      </c>
      <c r="P80" s="280">
        <v>0</v>
      </c>
      <c r="Q80" s="280">
        <v>0</v>
      </c>
      <c r="R80" s="280">
        <v>0</v>
      </c>
      <c r="S80" s="280">
        <v>0</v>
      </c>
      <c r="T80" s="280">
        <v>0</v>
      </c>
      <c r="U80" s="280">
        <v>0</v>
      </c>
      <c r="V80" s="280">
        <v>0</v>
      </c>
      <c r="W80" s="280">
        <v>0</v>
      </c>
      <c r="X80" s="278" t="s">
        <v>161</v>
      </c>
      <c r="Y80" s="80">
        <v>0</v>
      </c>
      <c r="Z80" s="80">
        <v>0</v>
      </c>
      <c r="AA80" s="80">
        <v>0</v>
      </c>
      <c r="AB80" s="80">
        <v>0</v>
      </c>
      <c r="AC80" s="80">
        <v>0</v>
      </c>
      <c r="AD80" s="80">
        <v>0</v>
      </c>
      <c r="AE80" s="80">
        <v>1</v>
      </c>
      <c r="AF80" s="80">
        <v>0</v>
      </c>
      <c r="AG80" s="80">
        <v>0</v>
      </c>
      <c r="AH80" s="80">
        <v>0</v>
      </c>
      <c r="AI80" s="80">
        <v>0</v>
      </c>
      <c r="AJ80" s="80">
        <v>0</v>
      </c>
      <c r="AK80" s="80">
        <v>0</v>
      </c>
      <c r="AL80" s="80">
        <f t="shared" si="1"/>
        <v>1</v>
      </c>
      <c r="AM80" s="80">
        <v>26</v>
      </c>
      <c r="AN80" s="80">
        <v>13</v>
      </c>
      <c r="AO80" s="278" t="s">
        <v>660</v>
      </c>
      <c r="AP80" s="80">
        <v>0</v>
      </c>
      <c r="AQ80" s="80">
        <v>0</v>
      </c>
      <c r="AR80" s="80">
        <v>1</v>
      </c>
      <c r="AS80" s="80">
        <v>1</v>
      </c>
      <c r="AT80" s="80">
        <v>0</v>
      </c>
      <c r="AU80" s="80">
        <v>0</v>
      </c>
      <c r="AV80" s="80">
        <v>0</v>
      </c>
      <c r="AW80" s="80">
        <v>0</v>
      </c>
      <c r="AX80" s="80">
        <v>0</v>
      </c>
      <c r="AY80" s="80">
        <v>0</v>
      </c>
      <c r="AZ80" s="80">
        <v>0</v>
      </c>
      <c r="BA80" s="80">
        <v>0</v>
      </c>
      <c r="BB80" s="80" t="s">
        <v>497</v>
      </c>
      <c r="BC80" s="80">
        <v>1</v>
      </c>
      <c r="BD80" s="80">
        <v>3</v>
      </c>
      <c r="BE80" s="80">
        <v>1</v>
      </c>
      <c r="BF80" s="80">
        <v>2</v>
      </c>
      <c r="BG80" s="80">
        <v>2</v>
      </c>
      <c r="BH80" s="278" t="s">
        <v>661</v>
      </c>
      <c r="BI80" s="278" t="s">
        <v>662</v>
      </c>
      <c r="BJ80" s="280">
        <v>0</v>
      </c>
      <c r="BK80" s="280">
        <v>0</v>
      </c>
      <c r="BL80" s="280">
        <v>0</v>
      </c>
      <c r="BM80" s="280">
        <v>1</v>
      </c>
      <c r="BN80" s="280">
        <v>0</v>
      </c>
      <c r="BO80" s="280">
        <v>0</v>
      </c>
      <c r="BP80" s="280">
        <v>0</v>
      </c>
      <c r="BQ80" s="280">
        <v>0</v>
      </c>
      <c r="BR80" s="280">
        <v>0</v>
      </c>
      <c r="BS80" s="280">
        <v>0</v>
      </c>
      <c r="BT80" s="280">
        <v>0</v>
      </c>
      <c r="BU80" s="280">
        <v>0</v>
      </c>
      <c r="BV80" s="280">
        <v>0</v>
      </c>
      <c r="BW80" s="280">
        <v>0</v>
      </c>
      <c r="BX80" s="280">
        <v>0</v>
      </c>
      <c r="BY80" s="280">
        <v>0</v>
      </c>
      <c r="BZ80" s="80">
        <v>1</v>
      </c>
      <c r="CA80" s="80">
        <v>2</v>
      </c>
      <c r="CB80" s="80">
        <v>0</v>
      </c>
      <c r="CC80" s="80">
        <v>2</v>
      </c>
      <c r="CD80" s="80">
        <v>3</v>
      </c>
      <c r="CE80" s="80">
        <v>2.15</v>
      </c>
    </row>
    <row r="81" spans="1:83">
      <c r="A81" s="80" t="s">
        <v>663</v>
      </c>
      <c r="B81" s="275">
        <v>45295</v>
      </c>
      <c r="C81" s="275">
        <v>45296</v>
      </c>
      <c r="D81" s="80">
        <v>1</v>
      </c>
      <c r="E81" s="80">
        <v>1</v>
      </c>
      <c r="F81" s="80">
        <v>62</v>
      </c>
      <c r="G81" s="80">
        <v>2</v>
      </c>
      <c r="H81" s="80">
        <v>1</v>
      </c>
      <c r="I81" s="80">
        <v>2</v>
      </c>
      <c r="J81" s="278" t="s">
        <v>664</v>
      </c>
      <c r="K81" s="280">
        <v>0</v>
      </c>
      <c r="L81" s="280">
        <v>0</v>
      </c>
      <c r="M81" s="280">
        <v>1</v>
      </c>
      <c r="N81" s="280">
        <v>0</v>
      </c>
      <c r="O81" s="280">
        <v>0</v>
      </c>
      <c r="P81" s="280">
        <v>0</v>
      </c>
      <c r="Q81" s="280">
        <v>0</v>
      </c>
      <c r="R81" s="280">
        <v>0</v>
      </c>
      <c r="S81" s="280">
        <v>0</v>
      </c>
      <c r="T81" s="280">
        <v>0</v>
      </c>
      <c r="U81" s="280">
        <v>0</v>
      </c>
      <c r="V81" s="280">
        <v>0</v>
      </c>
      <c r="W81" s="280">
        <v>1</v>
      </c>
      <c r="X81" s="278" t="s">
        <v>530</v>
      </c>
      <c r="Y81" s="80">
        <v>0</v>
      </c>
      <c r="Z81" s="80">
        <v>0</v>
      </c>
      <c r="AA81" s="80">
        <v>0</v>
      </c>
      <c r="AB81" s="80">
        <v>1</v>
      </c>
      <c r="AC81" s="80">
        <v>0</v>
      </c>
      <c r="AD81" s="80">
        <v>0</v>
      </c>
      <c r="AE81" s="80">
        <v>0</v>
      </c>
      <c r="AF81" s="80">
        <v>0</v>
      </c>
      <c r="AG81" s="80">
        <v>0</v>
      </c>
      <c r="AH81" s="80">
        <v>0</v>
      </c>
      <c r="AI81" s="80">
        <v>0</v>
      </c>
      <c r="AJ81" s="80">
        <v>0</v>
      </c>
      <c r="AK81" s="80">
        <v>0</v>
      </c>
      <c r="AL81" s="80">
        <f t="shared" si="1"/>
        <v>1</v>
      </c>
      <c r="AM81" s="80">
        <v>26</v>
      </c>
      <c r="AN81" s="80">
        <v>15</v>
      </c>
      <c r="AO81" s="278"/>
      <c r="AP81" s="80">
        <v>1</v>
      </c>
      <c r="AQ81" s="80">
        <v>0</v>
      </c>
      <c r="AR81" s="80">
        <v>0</v>
      </c>
      <c r="AS81" s="80">
        <v>0</v>
      </c>
      <c r="AT81" s="80">
        <v>0</v>
      </c>
      <c r="AU81" s="80">
        <v>0</v>
      </c>
      <c r="AV81" s="80">
        <v>0</v>
      </c>
      <c r="AW81" s="80">
        <v>0</v>
      </c>
      <c r="AX81" s="80">
        <v>0</v>
      </c>
      <c r="AY81" s="80">
        <v>0</v>
      </c>
      <c r="AZ81" s="80">
        <v>0</v>
      </c>
      <c r="BA81" s="80">
        <v>0</v>
      </c>
      <c r="BB81" s="80" t="s">
        <v>665</v>
      </c>
      <c r="BC81" s="80">
        <v>1</v>
      </c>
      <c r="BD81" s="80">
        <v>3</v>
      </c>
      <c r="BE81" s="80">
        <v>1</v>
      </c>
      <c r="BF81" s="80">
        <v>2</v>
      </c>
      <c r="BG81" s="80">
        <v>2</v>
      </c>
      <c r="BH81" s="278" t="s">
        <v>666</v>
      </c>
      <c r="BI81" s="278" t="s">
        <v>553</v>
      </c>
      <c r="BJ81" s="280">
        <v>0</v>
      </c>
      <c r="BK81" s="280">
        <v>0</v>
      </c>
      <c r="BL81" s="280">
        <v>0</v>
      </c>
      <c r="BM81" s="280">
        <v>0</v>
      </c>
      <c r="BN81" s="280">
        <v>0</v>
      </c>
      <c r="BO81" s="280">
        <v>0</v>
      </c>
      <c r="BP81" s="280">
        <v>0</v>
      </c>
      <c r="BQ81" s="280">
        <v>0</v>
      </c>
      <c r="BR81" s="280">
        <v>0</v>
      </c>
      <c r="BS81" s="280">
        <v>0</v>
      </c>
      <c r="BT81" s="280">
        <v>0</v>
      </c>
      <c r="BU81" s="280">
        <v>0</v>
      </c>
      <c r="BV81" s="280">
        <v>0</v>
      </c>
      <c r="BW81" s="280">
        <v>1</v>
      </c>
      <c r="BX81" s="280">
        <v>0</v>
      </c>
      <c r="BY81" s="280">
        <v>0</v>
      </c>
      <c r="BZ81" s="80">
        <v>1</v>
      </c>
      <c r="CA81" s="80">
        <v>1</v>
      </c>
      <c r="CB81" s="80">
        <v>1</v>
      </c>
      <c r="CC81" s="80">
        <v>0</v>
      </c>
      <c r="CD81" s="80">
        <v>1</v>
      </c>
      <c r="CE81" s="80">
        <v>2.2000000000000002</v>
      </c>
    </row>
    <row r="82" spans="1:83">
      <c r="A82" s="80" t="s">
        <v>667</v>
      </c>
      <c r="B82" s="275">
        <v>45295</v>
      </c>
      <c r="C82" s="275">
        <v>45296</v>
      </c>
      <c r="D82" s="80">
        <v>1</v>
      </c>
      <c r="E82" s="80">
        <v>1</v>
      </c>
      <c r="F82" s="80">
        <v>69</v>
      </c>
      <c r="G82" s="80">
        <v>2</v>
      </c>
      <c r="H82" s="80">
        <v>1</v>
      </c>
      <c r="I82" s="80">
        <v>2</v>
      </c>
      <c r="J82" s="278" t="s">
        <v>668</v>
      </c>
      <c r="K82" s="280">
        <v>0</v>
      </c>
      <c r="L82" s="280">
        <v>0</v>
      </c>
      <c r="M82" s="280">
        <v>0</v>
      </c>
      <c r="N82" s="280">
        <v>1</v>
      </c>
      <c r="O82" s="280">
        <v>0</v>
      </c>
      <c r="P82" s="280">
        <v>0</v>
      </c>
      <c r="Q82" s="280">
        <v>1</v>
      </c>
      <c r="R82" s="280">
        <v>0</v>
      </c>
      <c r="S82" s="280">
        <v>0</v>
      </c>
      <c r="T82" s="280">
        <v>0</v>
      </c>
      <c r="U82" s="280">
        <v>0</v>
      </c>
      <c r="V82" s="280">
        <v>0</v>
      </c>
      <c r="W82" s="280">
        <v>0</v>
      </c>
      <c r="X82" s="278" t="s">
        <v>530</v>
      </c>
      <c r="Y82" s="80">
        <v>0</v>
      </c>
      <c r="Z82" s="80">
        <v>0</v>
      </c>
      <c r="AA82" s="80">
        <v>0</v>
      </c>
      <c r="AB82" s="80">
        <v>1</v>
      </c>
      <c r="AC82" s="80">
        <v>0</v>
      </c>
      <c r="AD82" s="80">
        <v>0</v>
      </c>
      <c r="AE82" s="80">
        <v>0</v>
      </c>
      <c r="AF82" s="80">
        <v>0</v>
      </c>
      <c r="AG82" s="80">
        <v>0</v>
      </c>
      <c r="AH82" s="80">
        <v>0</v>
      </c>
      <c r="AI82" s="80">
        <v>0</v>
      </c>
      <c r="AJ82" s="80">
        <v>0</v>
      </c>
      <c r="AK82" s="80">
        <v>0</v>
      </c>
      <c r="AL82" s="80">
        <f t="shared" si="1"/>
        <v>1</v>
      </c>
      <c r="AM82" s="80">
        <v>26</v>
      </c>
      <c r="AN82" s="80">
        <v>15</v>
      </c>
      <c r="AO82" s="278" t="s">
        <v>165</v>
      </c>
      <c r="AP82" s="80">
        <v>0</v>
      </c>
      <c r="AQ82" s="80">
        <v>0</v>
      </c>
      <c r="AR82" s="80">
        <v>0</v>
      </c>
      <c r="AS82" s="80">
        <v>1</v>
      </c>
      <c r="AT82" s="80">
        <v>0</v>
      </c>
      <c r="AU82" s="80">
        <v>0</v>
      </c>
      <c r="AV82" s="80">
        <v>0</v>
      </c>
      <c r="AW82" s="80">
        <v>0</v>
      </c>
      <c r="AX82" s="80">
        <v>0</v>
      </c>
      <c r="AY82" s="80">
        <v>0</v>
      </c>
      <c r="AZ82" s="80">
        <v>0</v>
      </c>
      <c r="BA82" s="80">
        <v>0</v>
      </c>
      <c r="BB82" s="80" t="s">
        <v>551</v>
      </c>
      <c r="BC82" s="80">
        <v>1</v>
      </c>
      <c r="BD82" s="80">
        <v>3</v>
      </c>
      <c r="BE82" s="80">
        <v>1</v>
      </c>
      <c r="BF82" s="80">
        <v>2</v>
      </c>
      <c r="BG82" s="80">
        <v>2</v>
      </c>
      <c r="BH82" s="278" t="s">
        <v>669</v>
      </c>
      <c r="BI82" s="278" t="s">
        <v>670</v>
      </c>
      <c r="BJ82" s="280">
        <v>0</v>
      </c>
      <c r="BK82" s="280">
        <v>0</v>
      </c>
      <c r="BL82" s="280">
        <v>0</v>
      </c>
      <c r="BM82" s="280">
        <v>1</v>
      </c>
      <c r="BN82" s="280">
        <v>0</v>
      </c>
      <c r="BO82" s="280">
        <v>0</v>
      </c>
      <c r="BP82" s="280">
        <v>0</v>
      </c>
      <c r="BQ82" s="280">
        <v>0</v>
      </c>
      <c r="BR82" s="280">
        <v>0</v>
      </c>
      <c r="BS82" s="280">
        <v>0</v>
      </c>
      <c r="BT82" s="280">
        <v>0</v>
      </c>
      <c r="BU82" s="280">
        <v>0</v>
      </c>
      <c r="BV82" s="280">
        <v>0</v>
      </c>
      <c r="BW82" s="280">
        <v>0</v>
      </c>
      <c r="BX82" s="280">
        <v>0</v>
      </c>
      <c r="BY82" s="280">
        <v>0</v>
      </c>
      <c r="BZ82" s="80">
        <v>1</v>
      </c>
      <c r="CA82" s="80">
        <v>2</v>
      </c>
      <c r="CB82" s="80">
        <v>1</v>
      </c>
      <c r="CC82" s="80">
        <v>0</v>
      </c>
      <c r="CD82" s="80">
        <v>2</v>
      </c>
      <c r="CE82" s="80">
        <v>2.2999999999999998</v>
      </c>
    </row>
    <row r="83" spans="1:83">
      <c r="A83" s="80" t="s">
        <v>671</v>
      </c>
      <c r="B83" s="275">
        <v>45311</v>
      </c>
      <c r="C83" s="275">
        <v>45316</v>
      </c>
      <c r="D83" s="80">
        <v>5</v>
      </c>
      <c r="E83" s="80">
        <v>0</v>
      </c>
      <c r="F83" s="80">
        <v>36</v>
      </c>
      <c r="G83" s="80">
        <v>2</v>
      </c>
      <c r="H83" s="80">
        <v>1</v>
      </c>
      <c r="I83" s="80">
        <v>1</v>
      </c>
      <c r="J83" s="278" t="s">
        <v>372</v>
      </c>
      <c r="K83" s="280">
        <v>1</v>
      </c>
      <c r="L83" s="280">
        <v>0</v>
      </c>
      <c r="M83" s="280">
        <v>0</v>
      </c>
      <c r="N83" s="280">
        <v>0</v>
      </c>
      <c r="O83" s="280">
        <v>0</v>
      </c>
      <c r="P83" s="280">
        <v>0</v>
      </c>
      <c r="Q83" s="280">
        <v>0</v>
      </c>
      <c r="R83" s="280">
        <v>0</v>
      </c>
      <c r="S83" s="280">
        <v>0</v>
      </c>
      <c r="T83" s="280">
        <v>0</v>
      </c>
      <c r="U83" s="280">
        <v>0</v>
      </c>
      <c r="V83" s="280">
        <v>0</v>
      </c>
      <c r="W83" s="280">
        <v>0</v>
      </c>
      <c r="X83" s="278" t="s">
        <v>672</v>
      </c>
      <c r="Y83" s="80">
        <v>0</v>
      </c>
      <c r="Z83" s="80">
        <v>0</v>
      </c>
      <c r="AA83" s="80">
        <v>0</v>
      </c>
      <c r="AB83" s="80">
        <v>0</v>
      </c>
      <c r="AC83" s="80">
        <v>0</v>
      </c>
      <c r="AD83" s="80">
        <v>0</v>
      </c>
      <c r="AE83" s="80">
        <v>0</v>
      </c>
      <c r="AF83" s="80">
        <v>0</v>
      </c>
      <c r="AG83" s="80">
        <v>0</v>
      </c>
      <c r="AH83" s="80">
        <v>0</v>
      </c>
      <c r="AI83" s="80">
        <v>1</v>
      </c>
      <c r="AJ83" s="80">
        <v>0</v>
      </c>
      <c r="AK83" s="80">
        <v>0</v>
      </c>
      <c r="AL83" s="80">
        <f t="shared" si="1"/>
        <v>1</v>
      </c>
      <c r="AM83" s="80">
        <v>16</v>
      </c>
      <c r="AN83" s="80">
        <v>4</v>
      </c>
      <c r="AO83" s="278"/>
      <c r="AP83" s="80">
        <v>1</v>
      </c>
      <c r="AQ83" s="80">
        <v>0</v>
      </c>
      <c r="AR83" s="80">
        <v>0</v>
      </c>
      <c r="AS83" s="80">
        <v>0</v>
      </c>
      <c r="AT83" s="80">
        <v>0</v>
      </c>
      <c r="AU83" s="80">
        <v>0</v>
      </c>
      <c r="AV83" s="80">
        <v>0</v>
      </c>
      <c r="AW83" s="80">
        <v>0</v>
      </c>
      <c r="AX83" s="80">
        <v>0</v>
      </c>
      <c r="AY83" s="80">
        <v>0</v>
      </c>
      <c r="AZ83" s="80">
        <v>0</v>
      </c>
      <c r="BA83" s="80">
        <v>0</v>
      </c>
      <c r="BB83" s="80" t="s">
        <v>673</v>
      </c>
      <c r="BC83" s="80">
        <v>1</v>
      </c>
      <c r="BD83" s="80">
        <v>1</v>
      </c>
      <c r="BE83" s="80">
        <v>1</v>
      </c>
      <c r="BF83" s="80">
        <v>1</v>
      </c>
      <c r="BG83" s="80">
        <v>2</v>
      </c>
      <c r="BH83" s="278" t="s">
        <v>435</v>
      </c>
      <c r="BI83" s="278" t="s">
        <v>359</v>
      </c>
      <c r="BJ83" s="280">
        <v>0</v>
      </c>
      <c r="BK83" s="280">
        <v>0</v>
      </c>
      <c r="BL83" s="280">
        <v>0</v>
      </c>
      <c r="BM83" s="280">
        <v>0</v>
      </c>
      <c r="BN83" s="280">
        <v>0</v>
      </c>
      <c r="BO83" s="280">
        <v>0</v>
      </c>
      <c r="BP83" s="280">
        <v>0</v>
      </c>
      <c r="BQ83" s="280">
        <v>0</v>
      </c>
      <c r="BR83" s="280">
        <v>0</v>
      </c>
      <c r="BS83" s="280">
        <v>0</v>
      </c>
      <c r="BT83" s="280">
        <v>0</v>
      </c>
      <c r="BU83" s="280">
        <v>0</v>
      </c>
      <c r="BV83" s="280">
        <v>0</v>
      </c>
      <c r="BW83" s="280">
        <v>0</v>
      </c>
      <c r="BX83" s="280">
        <v>1</v>
      </c>
      <c r="BY83" s="280">
        <v>0</v>
      </c>
      <c r="BZ83" s="80">
        <v>1</v>
      </c>
      <c r="CA83" s="80">
        <v>2</v>
      </c>
      <c r="CB83" s="80">
        <v>0</v>
      </c>
      <c r="CC83" s="80">
        <v>1</v>
      </c>
      <c r="CD83" s="80">
        <v>1</v>
      </c>
      <c r="CE83" s="80">
        <v>2.0499999999999998</v>
      </c>
    </row>
    <row r="84" spans="1:83">
      <c r="A84" s="80" t="s">
        <v>674</v>
      </c>
      <c r="B84" s="275">
        <v>45334</v>
      </c>
      <c r="C84" s="275">
        <v>45336</v>
      </c>
      <c r="D84" s="80">
        <v>2</v>
      </c>
      <c r="E84" s="80">
        <v>0</v>
      </c>
      <c r="F84" s="80">
        <v>69</v>
      </c>
      <c r="G84" s="80">
        <v>2</v>
      </c>
      <c r="H84" s="80">
        <v>2</v>
      </c>
      <c r="I84" s="80">
        <v>1</v>
      </c>
      <c r="J84" s="278" t="s">
        <v>675</v>
      </c>
      <c r="K84" s="280">
        <v>0</v>
      </c>
      <c r="L84" s="280">
        <v>0</v>
      </c>
      <c r="M84" s="280">
        <v>1</v>
      </c>
      <c r="N84" s="280">
        <v>0</v>
      </c>
      <c r="O84" s="280">
        <v>0</v>
      </c>
      <c r="P84" s="280">
        <v>0</v>
      </c>
      <c r="Q84" s="280">
        <v>0</v>
      </c>
      <c r="R84" s="280">
        <v>0</v>
      </c>
      <c r="S84" s="280">
        <v>0</v>
      </c>
      <c r="T84" s="280">
        <v>0</v>
      </c>
      <c r="U84" s="280">
        <v>0</v>
      </c>
      <c r="V84" s="280">
        <v>1</v>
      </c>
      <c r="W84" s="280">
        <v>0</v>
      </c>
      <c r="X84" s="278" t="s">
        <v>373</v>
      </c>
      <c r="Y84" s="80">
        <v>0</v>
      </c>
      <c r="Z84" s="80">
        <v>0</v>
      </c>
      <c r="AA84" s="80">
        <v>0</v>
      </c>
      <c r="AB84" s="80">
        <v>0</v>
      </c>
      <c r="AC84" s="80">
        <v>0</v>
      </c>
      <c r="AD84" s="80">
        <v>0</v>
      </c>
      <c r="AE84" s="80">
        <v>0</v>
      </c>
      <c r="AF84" s="80">
        <v>0</v>
      </c>
      <c r="AG84" s="80">
        <v>0</v>
      </c>
      <c r="AH84" s="80">
        <v>0</v>
      </c>
      <c r="AI84" s="80">
        <v>0</v>
      </c>
      <c r="AJ84" s="80">
        <v>1</v>
      </c>
      <c r="AK84" s="80">
        <v>0</v>
      </c>
      <c r="AL84" s="80">
        <f t="shared" si="1"/>
        <v>1</v>
      </c>
      <c r="AM84" s="80">
        <v>19</v>
      </c>
      <c r="AN84" s="80">
        <v>20</v>
      </c>
      <c r="AO84" s="278"/>
      <c r="AP84" s="80">
        <v>1</v>
      </c>
      <c r="AQ84" s="80">
        <v>0</v>
      </c>
      <c r="AR84" s="80">
        <v>0</v>
      </c>
      <c r="AS84" s="80">
        <v>0</v>
      </c>
      <c r="AT84" s="80">
        <v>0</v>
      </c>
      <c r="AU84" s="80">
        <v>0</v>
      </c>
      <c r="AV84" s="80">
        <v>0</v>
      </c>
      <c r="AW84" s="80">
        <v>0</v>
      </c>
      <c r="AX84" s="80">
        <v>0</v>
      </c>
      <c r="AY84" s="80">
        <v>0</v>
      </c>
      <c r="AZ84" s="80">
        <v>0</v>
      </c>
      <c r="BA84" s="80">
        <v>0</v>
      </c>
      <c r="BB84" s="80" t="s">
        <v>676</v>
      </c>
      <c r="BC84" s="80">
        <v>1</v>
      </c>
      <c r="BD84" s="80">
        <v>2</v>
      </c>
      <c r="BE84" s="80">
        <v>1</v>
      </c>
      <c r="BF84" s="80">
        <v>1</v>
      </c>
      <c r="BG84" s="80">
        <v>2</v>
      </c>
      <c r="BH84" s="278" t="s">
        <v>661</v>
      </c>
      <c r="BI84" s="278" t="s">
        <v>405</v>
      </c>
      <c r="BJ84" s="280">
        <v>0</v>
      </c>
      <c r="BK84" s="280">
        <v>0</v>
      </c>
      <c r="BL84" s="280">
        <v>1</v>
      </c>
      <c r="BM84" s="280">
        <v>0</v>
      </c>
      <c r="BN84" s="280">
        <v>0</v>
      </c>
      <c r="BO84" s="280">
        <v>0</v>
      </c>
      <c r="BP84" s="280">
        <v>0</v>
      </c>
      <c r="BQ84" s="280">
        <v>0</v>
      </c>
      <c r="BR84" s="280">
        <v>0</v>
      </c>
      <c r="BS84" s="280">
        <v>0</v>
      </c>
      <c r="BT84" s="280">
        <v>0</v>
      </c>
      <c r="BU84" s="280">
        <v>0</v>
      </c>
      <c r="BV84" s="280">
        <v>0</v>
      </c>
      <c r="BW84" s="280">
        <v>0</v>
      </c>
      <c r="BX84" s="280">
        <v>0</v>
      </c>
      <c r="BY84" s="280">
        <v>0</v>
      </c>
      <c r="BZ84" s="80">
        <v>1</v>
      </c>
      <c r="CA84" s="80">
        <v>2</v>
      </c>
      <c r="CB84" s="80">
        <v>0</v>
      </c>
      <c r="CC84" s="80">
        <v>0</v>
      </c>
      <c r="CD84" s="80">
        <v>1</v>
      </c>
      <c r="CE84" s="80">
        <v>2.1</v>
      </c>
    </row>
    <row r="85" spans="1:83">
      <c r="A85" s="80" t="s">
        <v>677</v>
      </c>
      <c r="B85" s="275">
        <v>45337</v>
      </c>
      <c r="C85" s="275">
        <v>45348</v>
      </c>
      <c r="D85" s="80">
        <v>11</v>
      </c>
      <c r="E85" s="80">
        <v>1</v>
      </c>
      <c r="F85" s="80">
        <v>71</v>
      </c>
      <c r="G85" s="80">
        <v>2</v>
      </c>
      <c r="H85" s="80">
        <v>2</v>
      </c>
      <c r="I85" s="80">
        <v>3</v>
      </c>
      <c r="J85" s="278" t="s">
        <v>678</v>
      </c>
      <c r="K85" s="280">
        <v>0</v>
      </c>
      <c r="L85" s="280">
        <v>0</v>
      </c>
      <c r="M85" s="280">
        <v>1</v>
      </c>
      <c r="N85" s="280">
        <v>0</v>
      </c>
      <c r="O85" s="280">
        <v>0</v>
      </c>
      <c r="P85" s="280">
        <v>0</v>
      </c>
      <c r="Q85" s="280">
        <v>0</v>
      </c>
      <c r="R85" s="280">
        <v>0</v>
      </c>
      <c r="S85" s="280">
        <v>0</v>
      </c>
      <c r="T85" s="280">
        <v>1</v>
      </c>
      <c r="U85" s="280">
        <v>0</v>
      </c>
      <c r="V85" s="280">
        <v>0</v>
      </c>
      <c r="W85" s="280">
        <v>0</v>
      </c>
      <c r="X85" s="278" t="s">
        <v>322</v>
      </c>
      <c r="Y85" s="80">
        <v>1</v>
      </c>
      <c r="Z85" s="80">
        <v>0</v>
      </c>
      <c r="AA85" s="80">
        <v>0</v>
      </c>
      <c r="AB85" s="80">
        <v>0</v>
      </c>
      <c r="AC85" s="80">
        <v>0</v>
      </c>
      <c r="AD85" s="80">
        <v>0</v>
      </c>
      <c r="AE85" s="80">
        <v>0</v>
      </c>
      <c r="AF85" s="80">
        <v>0</v>
      </c>
      <c r="AG85" s="80">
        <v>0</v>
      </c>
      <c r="AH85" s="80">
        <v>0</v>
      </c>
      <c r="AI85" s="80">
        <v>0</v>
      </c>
      <c r="AJ85" s="80">
        <v>0</v>
      </c>
      <c r="AK85" s="80">
        <v>0</v>
      </c>
      <c r="AL85" s="80">
        <f t="shared" si="1"/>
        <v>1</v>
      </c>
      <c r="AM85" s="80">
        <v>26</v>
      </c>
      <c r="AN85" s="80">
        <v>13</v>
      </c>
      <c r="AO85" s="278" t="s">
        <v>679</v>
      </c>
      <c r="AP85" s="80">
        <v>0</v>
      </c>
      <c r="AQ85" s="80">
        <v>0</v>
      </c>
      <c r="AR85" s="80">
        <v>1</v>
      </c>
      <c r="AS85" s="80">
        <v>1</v>
      </c>
      <c r="AT85" s="80">
        <v>0</v>
      </c>
      <c r="AU85" s="80">
        <v>0</v>
      </c>
      <c r="AV85" s="80">
        <v>0</v>
      </c>
      <c r="AW85" s="80">
        <v>0</v>
      </c>
      <c r="AX85" s="80">
        <v>0</v>
      </c>
      <c r="AY85" s="80">
        <v>0</v>
      </c>
      <c r="AZ85" s="80">
        <v>0</v>
      </c>
      <c r="BA85" s="80">
        <v>0</v>
      </c>
      <c r="BB85" s="80" t="s">
        <v>680</v>
      </c>
      <c r="BC85" s="80">
        <v>1</v>
      </c>
      <c r="BD85" s="80">
        <v>3</v>
      </c>
      <c r="BE85" s="80">
        <v>1</v>
      </c>
      <c r="BF85" s="80">
        <v>1</v>
      </c>
      <c r="BG85" s="80">
        <v>2</v>
      </c>
      <c r="BH85" s="278" t="s">
        <v>681</v>
      </c>
      <c r="BI85" s="278" t="s">
        <v>682</v>
      </c>
      <c r="BJ85" s="280">
        <v>0</v>
      </c>
      <c r="BK85" s="280">
        <v>0</v>
      </c>
      <c r="BL85" s="280">
        <v>0</v>
      </c>
      <c r="BM85" s="280">
        <v>0</v>
      </c>
      <c r="BN85" s="280">
        <v>0</v>
      </c>
      <c r="BO85" s="280">
        <v>0</v>
      </c>
      <c r="BP85" s="280">
        <v>0</v>
      </c>
      <c r="BQ85" s="280">
        <v>0</v>
      </c>
      <c r="BR85" s="280">
        <v>0</v>
      </c>
      <c r="BS85" s="280">
        <v>0</v>
      </c>
      <c r="BT85" s="280">
        <v>0</v>
      </c>
      <c r="BU85" s="280">
        <v>0</v>
      </c>
      <c r="BV85" s="280">
        <v>0</v>
      </c>
      <c r="BW85" s="280">
        <v>1</v>
      </c>
      <c r="BX85" s="280">
        <v>0</v>
      </c>
      <c r="BY85" s="280">
        <v>0</v>
      </c>
      <c r="BZ85" s="80">
        <v>1</v>
      </c>
      <c r="CA85" s="80">
        <v>2</v>
      </c>
      <c r="CB85" s="80">
        <v>0</v>
      </c>
      <c r="CC85" s="80">
        <v>2</v>
      </c>
      <c r="CD85" s="80">
        <v>2</v>
      </c>
      <c r="CE85" s="80">
        <v>2.15</v>
      </c>
    </row>
    <row r="86" spans="1:83">
      <c r="A86" s="80" t="s">
        <v>683</v>
      </c>
      <c r="B86" s="275">
        <v>45343</v>
      </c>
      <c r="C86" s="275">
        <v>45351</v>
      </c>
      <c r="D86" s="80">
        <v>8</v>
      </c>
      <c r="E86" s="80">
        <v>0</v>
      </c>
      <c r="F86" s="80">
        <v>65</v>
      </c>
      <c r="G86" s="80">
        <v>1</v>
      </c>
      <c r="H86" s="80">
        <v>1</v>
      </c>
      <c r="I86" s="80">
        <v>1</v>
      </c>
      <c r="J86" s="278" t="s">
        <v>587</v>
      </c>
      <c r="K86" s="280">
        <v>0</v>
      </c>
      <c r="L86" s="280">
        <v>0</v>
      </c>
      <c r="M86" s="280">
        <v>1</v>
      </c>
      <c r="N86" s="280">
        <v>0</v>
      </c>
      <c r="O86" s="280">
        <v>0</v>
      </c>
      <c r="P86" s="280">
        <v>0</v>
      </c>
      <c r="Q86" s="280">
        <v>0</v>
      </c>
      <c r="R86" s="280">
        <v>0</v>
      </c>
      <c r="S86" s="280">
        <v>0</v>
      </c>
      <c r="T86" s="280">
        <v>0</v>
      </c>
      <c r="U86" s="280">
        <v>1</v>
      </c>
      <c r="V86" s="280">
        <v>0</v>
      </c>
      <c r="W86" s="280">
        <v>0</v>
      </c>
      <c r="X86" s="278" t="s">
        <v>239</v>
      </c>
      <c r="Y86" s="80">
        <v>0</v>
      </c>
      <c r="Z86" s="80">
        <v>0</v>
      </c>
      <c r="AA86" s="80">
        <v>0</v>
      </c>
      <c r="AB86" s="80">
        <v>0</v>
      </c>
      <c r="AC86" s="80">
        <v>0</v>
      </c>
      <c r="AD86" s="80">
        <v>0</v>
      </c>
      <c r="AE86" s="80">
        <v>0</v>
      </c>
      <c r="AF86" s="80">
        <v>0</v>
      </c>
      <c r="AG86" s="80">
        <v>0</v>
      </c>
      <c r="AH86" s="80">
        <v>1</v>
      </c>
      <c r="AI86" s="80">
        <v>0</v>
      </c>
      <c r="AJ86" s="80">
        <v>0</v>
      </c>
      <c r="AK86" s="80">
        <v>0</v>
      </c>
      <c r="AL86" s="80">
        <f t="shared" si="1"/>
        <v>1</v>
      </c>
      <c r="AM86" s="80">
        <v>17</v>
      </c>
      <c r="AN86" s="80">
        <v>15</v>
      </c>
      <c r="AO86" s="278"/>
      <c r="AP86" s="80">
        <v>1</v>
      </c>
      <c r="AQ86" s="80">
        <v>0</v>
      </c>
      <c r="AR86" s="80">
        <v>0</v>
      </c>
      <c r="AS86" s="80">
        <v>0</v>
      </c>
      <c r="AT86" s="80">
        <v>0</v>
      </c>
      <c r="AU86" s="80">
        <v>0</v>
      </c>
      <c r="AV86" s="80">
        <v>0</v>
      </c>
      <c r="AW86" s="80">
        <v>0</v>
      </c>
      <c r="AX86" s="80">
        <v>0</v>
      </c>
      <c r="AY86" s="80">
        <v>0</v>
      </c>
      <c r="AZ86" s="80">
        <v>0</v>
      </c>
      <c r="BA86" s="80">
        <v>0</v>
      </c>
      <c r="BB86" s="80" t="s">
        <v>684</v>
      </c>
      <c r="BC86" s="80">
        <v>1</v>
      </c>
      <c r="BD86" s="80">
        <v>1</v>
      </c>
      <c r="BE86" s="80">
        <v>1</v>
      </c>
      <c r="BF86" s="80">
        <v>1</v>
      </c>
      <c r="BG86" s="80">
        <v>2</v>
      </c>
      <c r="BH86" s="278" t="s">
        <v>685</v>
      </c>
      <c r="BI86" s="278" t="s">
        <v>648</v>
      </c>
      <c r="BJ86" s="280">
        <v>0</v>
      </c>
      <c r="BK86" s="280">
        <v>0</v>
      </c>
      <c r="BL86" s="280">
        <v>0</v>
      </c>
      <c r="BM86" s="280">
        <v>0</v>
      </c>
      <c r="BN86" s="280">
        <v>1</v>
      </c>
      <c r="BO86" s="280">
        <v>0</v>
      </c>
      <c r="BP86" s="280">
        <v>0</v>
      </c>
      <c r="BQ86" s="280">
        <v>0</v>
      </c>
      <c r="BR86" s="280">
        <v>0</v>
      </c>
      <c r="BS86" s="280">
        <v>0</v>
      </c>
      <c r="BT86" s="280">
        <v>0</v>
      </c>
      <c r="BU86" s="280">
        <v>0</v>
      </c>
      <c r="BV86" s="280">
        <v>0</v>
      </c>
      <c r="BW86" s="280">
        <v>0</v>
      </c>
      <c r="BX86" s="280">
        <v>0</v>
      </c>
      <c r="BY86" s="280">
        <v>0</v>
      </c>
      <c r="BZ86" s="80">
        <v>1</v>
      </c>
      <c r="CA86" s="80">
        <v>3</v>
      </c>
      <c r="CB86" s="80">
        <v>0</v>
      </c>
      <c r="CC86" s="80">
        <v>1</v>
      </c>
      <c r="CD86" s="80">
        <v>1</v>
      </c>
      <c r="CE86" s="80">
        <v>2.35</v>
      </c>
    </row>
    <row r="87" spans="1:83">
      <c r="A87" s="80" t="s">
        <v>686</v>
      </c>
      <c r="B87" s="275">
        <v>45360</v>
      </c>
      <c r="C87" s="275">
        <v>45362</v>
      </c>
      <c r="D87" s="80">
        <v>2</v>
      </c>
      <c r="E87" s="80">
        <v>0</v>
      </c>
      <c r="F87" s="80">
        <v>69</v>
      </c>
      <c r="G87" s="80">
        <v>1</v>
      </c>
      <c r="H87" s="80">
        <v>1</v>
      </c>
      <c r="I87" s="80">
        <v>1</v>
      </c>
      <c r="J87" s="278" t="s">
        <v>312</v>
      </c>
      <c r="K87" s="280">
        <v>0</v>
      </c>
      <c r="L87" s="280">
        <v>0</v>
      </c>
      <c r="M87" s="280">
        <v>1</v>
      </c>
      <c r="N87" s="280">
        <v>0</v>
      </c>
      <c r="O87" s="280">
        <v>0</v>
      </c>
      <c r="P87" s="280">
        <v>0</v>
      </c>
      <c r="Q87" s="280">
        <v>0</v>
      </c>
      <c r="R87" s="280">
        <v>0</v>
      </c>
      <c r="S87" s="280">
        <v>0</v>
      </c>
      <c r="T87" s="280">
        <v>0</v>
      </c>
      <c r="U87" s="280">
        <v>0</v>
      </c>
      <c r="V87" s="280">
        <v>0</v>
      </c>
      <c r="W87" s="280">
        <v>0</v>
      </c>
      <c r="X87" s="278" t="s">
        <v>530</v>
      </c>
      <c r="Y87" s="80">
        <v>0</v>
      </c>
      <c r="Z87" s="80">
        <v>0</v>
      </c>
      <c r="AA87" s="80">
        <v>0</v>
      </c>
      <c r="AB87" s="80">
        <v>1</v>
      </c>
      <c r="AC87" s="80">
        <v>0</v>
      </c>
      <c r="AD87" s="80">
        <v>0</v>
      </c>
      <c r="AE87" s="80">
        <v>0</v>
      </c>
      <c r="AF87" s="80">
        <v>0</v>
      </c>
      <c r="AG87" s="80">
        <v>0</v>
      </c>
      <c r="AH87" s="80">
        <v>0</v>
      </c>
      <c r="AI87" s="80">
        <v>0</v>
      </c>
      <c r="AJ87" s="80">
        <v>0</v>
      </c>
      <c r="AK87" s="80">
        <v>0</v>
      </c>
      <c r="AL87" s="80">
        <f t="shared" si="1"/>
        <v>1</v>
      </c>
      <c r="AM87" s="80">
        <v>16</v>
      </c>
      <c r="AN87" s="80">
        <v>21</v>
      </c>
      <c r="AO87" s="278"/>
      <c r="AP87" s="80">
        <v>1</v>
      </c>
      <c r="AQ87" s="80">
        <v>0</v>
      </c>
      <c r="AR87" s="80">
        <v>0</v>
      </c>
      <c r="AS87" s="80">
        <v>0</v>
      </c>
      <c r="AT87" s="80">
        <v>0</v>
      </c>
      <c r="AU87" s="80">
        <v>0</v>
      </c>
      <c r="AV87" s="80">
        <v>0</v>
      </c>
      <c r="AW87" s="80">
        <v>0</v>
      </c>
      <c r="AX87" s="80">
        <v>0</v>
      </c>
      <c r="AY87" s="80">
        <v>0</v>
      </c>
      <c r="AZ87" s="80">
        <v>0</v>
      </c>
      <c r="BA87" s="80">
        <v>0</v>
      </c>
      <c r="BB87" s="80" t="s">
        <v>687</v>
      </c>
      <c r="BC87" s="80">
        <v>5</v>
      </c>
      <c r="BD87" s="80">
        <v>0</v>
      </c>
      <c r="BE87" s="80">
        <v>1</v>
      </c>
      <c r="BF87" s="80">
        <v>1</v>
      </c>
      <c r="BG87" s="80">
        <v>1</v>
      </c>
      <c r="BH87" s="278" t="s">
        <v>452</v>
      </c>
      <c r="BI87" s="278" t="s">
        <v>381</v>
      </c>
      <c r="BJ87" s="280">
        <v>1</v>
      </c>
      <c r="BK87" s="280">
        <v>0</v>
      </c>
      <c r="BL87" s="280">
        <v>0</v>
      </c>
      <c r="BM87" s="280">
        <v>0</v>
      </c>
      <c r="BN87" s="280">
        <v>0</v>
      </c>
      <c r="BO87" s="280">
        <v>0</v>
      </c>
      <c r="BP87" s="280">
        <v>0</v>
      </c>
      <c r="BQ87" s="280">
        <v>0</v>
      </c>
      <c r="BR87" s="280">
        <v>0</v>
      </c>
      <c r="BS87" s="280">
        <v>0</v>
      </c>
      <c r="BT87" s="280">
        <v>0</v>
      </c>
      <c r="BU87" s="280">
        <v>0</v>
      </c>
      <c r="BV87" s="280">
        <v>0</v>
      </c>
      <c r="BW87" s="280">
        <v>0</v>
      </c>
      <c r="BX87" s="280">
        <v>0</v>
      </c>
      <c r="BY87" s="280">
        <v>0</v>
      </c>
      <c r="BZ87" s="80">
        <v>1</v>
      </c>
      <c r="CA87" s="80">
        <v>1</v>
      </c>
      <c r="CB87" s="80">
        <v>1</v>
      </c>
      <c r="CC87" s="80">
        <v>0</v>
      </c>
      <c r="CD87" s="80">
        <v>1</v>
      </c>
      <c r="CE87" s="80">
        <v>2.0499999999999998</v>
      </c>
    </row>
    <row r="88" spans="1:83">
      <c r="A88" s="80" t="s">
        <v>688</v>
      </c>
      <c r="B88" s="275">
        <v>45384</v>
      </c>
      <c r="C88" s="275">
        <v>45388</v>
      </c>
      <c r="D88" s="80">
        <v>4</v>
      </c>
      <c r="E88" s="80">
        <v>0</v>
      </c>
      <c r="F88" s="80">
        <v>49</v>
      </c>
      <c r="G88" s="80">
        <v>1</v>
      </c>
      <c r="H88" s="80">
        <v>1</v>
      </c>
      <c r="I88" s="80">
        <v>1</v>
      </c>
      <c r="J88" s="278" t="s">
        <v>689</v>
      </c>
      <c r="K88" s="280">
        <v>0</v>
      </c>
      <c r="L88" s="280">
        <v>0</v>
      </c>
      <c r="M88" s="280">
        <v>0</v>
      </c>
      <c r="N88" s="280">
        <v>0</v>
      </c>
      <c r="O88" s="280">
        <v>0</v>
      </c>
      <c r="P88" s="280">
        <v>0</v>
      </c>
      <c r="Q88" s="280">
        <v>0</v>
      </c>
      <c r="R88" s="280">
        <v>0</v>
      </c>
      <c r="S88" s="280">
        <v>0</v>
      </c>
      <c r="T88" s="280">
        <v>0</v>
      </c>
      <c r="U88" s="280">
        <v>1</v>
      </c>
      <c r="V88" s="280">
        <v>1</v>
      </c>
      <c r="W88" s="280">
        <v>0</v>
      </c>
      <c r="X88" s="278" t="s">
        <v>239</v>
      </c>
      <c r="Y88" s="80">
        <v>0</v>
      </c>
      <c r="Z88" s="80">
        <v>0</v>
      </c>
      <c r="AA88" s="80">
        <v>0</v>
      </c>
      <c r="AB88" s="80">
        <v>0</v>
      </c>
      <c r="AC88" s="80">
        <v>0</v>
      </c>
      <c r="AD88" s="80">
        <v>0</v>
      </c>
      <c r="AE88" s="80">
        <v>0</v>
      </c>
      <c r="AF88" s="80">
        <v>0</v>
      </c>
      <c r="AG88" s="80">
        <v>0</v>
      </c>
      <c r="AH88" s="80">
        <v>1</v>
      </c>
      <c r="AI88" s="80">
        <v>0</v>
      </c>
      <c r="AJ88" s="80">
        <v>0</v>
      </c>
      <c r="AK88" s="80">
        <v>0</v>
      </c>
      <c r="AL88" s="80">
        <f t="shared" si="1"/>
        <v>1</v>
      </c>
      <c r="AM88" s="80">
        <v>16</v>
      </c>
      <c r="AN88" s="80">
        <v>9</v>
      </c>
      <c r="AO88" s="278"/>
      <c r="AP88" s="80">
        <v>1</v>
      </c>
      <c r="AQ88" s="80">
        <v>0</v>
      </c>
      <c r="AR88" s="80">
        <v>0</v>
      </c>
      <c r="AS88" s="80">
        <v>0</v>
      </c>
      <c r="AT88" s="80">
        <v>0</v>
      </c>
      <c r="AU88" s="80">
        <v>0</v>
      </c>
      <c r="AV88" s="80">
        <v>0</v>
      </c>
      <c r="AW88" s="80">
        <v>0</v>
      </c>
      <c r="AX88" s="80">
        <v>0</v>
      </c>
      <c r="AY88" s="80">
        <v>0</v>
      </c>
      <c r="AZ88" s="80">
        <v>0</v>
      </c>
      <c r="BA88" s="80">
        <v>0</v>
      </c>
      <c r="BB88" s="80" t="s">
        <v>690</v>
      </c>
      <c r="BC88" s="80">
        <v>1</v>
      </c>
      <c r="BD88" s="80">
        <v>1</v>
      </c>
      <c r="BE88" s="80">
        <v>1</v>
      </c>
      <c r="BF88" s="80">
        <v>2</v>
      </c>
      <c r="BG88" s="80">
        <v>2</v>
      </c>
      <c r="BH88" s="278" t="s">
        <v>452</v>
      </c>
      <c r="BI88" s="278" t="s">
        <v>411</v>
      </c>
      <c r="BJ88" s="280">
        <v>0</v>
      </c>
      <c r="BK88" s="280">
        <v>0</v>
      </c>
      <c r="BL88" s="280">
        <v>0</v>
      </c>
      <c r="BM88" s="280">
        <v>0</v>
      </c>
      <c r="BN88" s="280">
        <v>0</v>
      </c>
      <c r="BO88" s="280">
        <v>0</v>
      </c>
      <c r="BP88" s="280">
        <v>0</v>
      </c>
      <c r="BQ88" s="280">
        <v>0</v>
      </c>
      <c r="BR88" s="280">
        <v>1</v>
      </c>
      <c r="BS88" s="280">
        <v>0</v>
      </c>
      <c r="BT88" s="280">
        <v>0</v>
      </c>
      <c r="BU88" s="280">
        <v>0</v>
      </c>
      <c r="BV88" s="280">
        <v>0</v>
      </c>
      <c r="BW88" s="280">
        <v>0</v>
      </c>
      <c r="BX88" s="280">
        <v>0</v>
      </c>
      <c r="BY88" s="280">
        <v>0</v>
      </c>
      <c r="BZ88" s="80">
        <v>1</v>
      </c>
      <c r="CA88" s="80">
        <v>2</v>
      </c>
      <c r="CB88" s="80">
        <v>0</v>
      </c>
      <c r="CC88" s="80">
        <v>2</v>
      </c>
      <c r="CD88" s="80">
        <v>1</v>
      </c>
      <c r="CE88" s="80">
        <v>2.25</v>
      </c>
    </row>
    <row r="89" spans="1:83">
      <c r="A89" s="80" t="s">
        <v>619</v>
      </c>
      <c r="B89" s="275">
        <v>45386</v>
      </c>
      <c r="C89" s="275">
        <v>45387</v>
      </c>
      <c r="D89" s="80">
        <v>1</v>
      </c>
      <c r="E89" s="80">
        <v>0</v>
      </c>
      <c r="F89" s="80">
        <v>51</v>
      </c>
      <c r="G89" s="80">
        <v>2</v>
      </c>
      <c r="H89" s="80">
        <v>1</v>
      </c>
      <c r="I89" s="80">
        <v>1</v>
      </c>
      <c r="J89" s="278" t="s">
        <v>691</v>
      </c>
      <c r="K89" s="280">
        <v>0</v>
      </c>
      <c r="L89" s="280">
        <v>0</v>
      </c>
      <c r="M89" s="280">
        <v>0</v>
      </c>
      <c r="N89" s="280">
        <v>0</v>
      </c>
      <c r="O89" s="280">
        <v>0</v>
      </c>
      <c r="P89" s="280">
        <v>0</v>
      </c>
      <c r="Q89" s="280">
        <v>0</v>
      </c>
      <c r="R89" s="280">
        <v>0</v>
      </c>
      <c r="S89" s="280">
        <v>0</v>
      </c>
      <c r="T89" s="280">
        <v>1</v>
      </c>
      <c r="U89" s="280">
        <v>0</v>
      </c>
      <c r="V89" s="280">
        <v>0</v>
      </c>
      <c r="W89" s="280">
        <v>0</v>
      </c>
      <c r="X89" s="278" t="s">
        <v>322</v>
      </c>
      <c r="Y89" s="80">
        <v>1</v>
      </c>
      <c r="Z89" s="80">
        <v>0</v>
      </c>
      <c r="AA89" s="80">
        <v>0</v>
      </c>
      <c r="AB89" s="80">
        <v>0</v>
      </c>
      <c r="AC89" s="80">
        <v>0</v>
      </c>
      <c r="AD89" s="80">
        <v>0</v>
      </c>
      <c r="AE89" s="80">
        <v>0</v>
      </c>
      <c r="AF89" s="80">
        <v>0</v>
      </c>
      <c r="AG89" s="80">
        <v>0</v>
      </c>
      <c r="AH89" s="80">
        <v>0</v>
      </c>
      <c r="AI89" s="80">
        <v>0</v>
      </c>
      <c r="AJ89" s="80">
        <v>0</v>
      </c>
      <c r="AK89" s="80">
        <v>0</v>
      </c>
      <c r="AL89" s="80">
        <f t="shared" si="1"/>
        <v>1</v>
      </c>
      <c r="AM89" s="80">
        <v>17</v>
      </c>
      <c r="AN89" s="80">
        <v>19</v>
      </c>
      <c r="AO89" s="278"/>
      <c r="AP89" s="80">
        <v>1</v>
      </c>
      <c r="AQ89" s="80">
        <v>0</v>
      </c>
      <c r="AR89" s="80">
        <v>0</v>
      </c>
      <c r="AS89" s="80">
        <v>0</v>
      </c>
      <c r="AT89" s="80">
        <v>0</v>
      </c>
      <c r="AU89" s="80">
        <v>0</v>
      </c>
      <c r="AV89" s="80">
        <v>0</v>
      </c>
      <c r="AW89" s="80">
        <v>0</v>
      </c>
      <c r="AX89" s="80">
        <v>0</v>
      </c>
      <c r="AY89" s="80">
        <v>0</v>
      </c>
      <c r="AZ89" s="80">
        <v>0</v>
      </c>
      <c r="BA89" s="80">
        <v>0</v>
      </c>
      <c r="BB89" s="80" t="s">
        <v>692</v>
      </c>
      <c r="BC89" s="80">
        <v>5</v>
      </c>
      <c r="BD89" s="80">
        <v>0</v>
      </c>
      <c r="BE89" s="80">
        <v>1</v>
      </c>
      <c r="BF89" s="80">
        <v>1</v>
      </c>
      <c r="BG89" s="80">
        <v>1</v>
      </c>
      <c r="BH89" s="278" t="s">
        <v>693</v>
      </c>
      <c r="BI89" s="278" t="s">
        <v>359</v>
      </c>
      <c r="BJ89" s="280">
        <v>0</v>
      </c>
      <c r="BK89" s="280">
        <v>0</v>
      </c>
      <c r="BL89" s="280">
        <v>0</v>
      </c>
      <c r="BM89" s="280">
        <v>0</v>
      </c>
      <c r="BN89" s="280">
        <v>0</v>
      </c>
      <c r="BO89" s="280">
        <v>0</v>
      </c>
      <c r="BP89" s="280">
        <v>0</v>
      </c>
      <c r="BQ89" s="280">
        <v>0</v>
      </c>
      <c r="BR89" s="280">
        <v>0</v>
      </c>
      <c r="BS89" s="280">
        <v>0</v>
      </c>
      <c r="BT89" s="280">
        <v>0</v>
      </c>
      <c r="BU89" s="280">
        <v>0</v>
      </c>
      <c r="BV89" s="280">
        <v>0</v>
      </c>
      <c r="BW89" s="280">
        <v>0</v>
      </c>
      <c r="BX89" s="280">
        <v>1</v>
      </c>
      <c r="BY89" s="280">
        <v>0</v>
      </c>
      <c r="BZ89" s="80">
        <v>1</v>
      </c>
      <c r="CA89" s="80">
        <v>1</v>
      </c>
      <c r="CB89" s="80">
        <v>1</v>
      </c>
      <c r="CC89" s="80">
        <v>0</v>
      </c>
      <c r="CD89" s="80">
        <v>1</v>
      </c>
      <c r="CE89" s="80">
        <v>2.0499999999999998</v>
      </c>
    </row>
    <row r="90" spans="1:83">
      <c r="A90" s="80" t="s">
        <v>694</v>
      </c>
      <c r="B90" s="275">
        <v>45398</v>
      </c>
      <c r="C90" s="275">
        <v>45399</v>
      </c>
      <c r="D90" s="80">
        <v>1</v>
      </c>
      <c r="E90" s="80">
        <v>0</v>
      </c>
      <c r="F90" s="80">
        <v>72</v>
      </c>
      <c r="G90" s="80">
        <v>2</v>
      </c>
      <c r="H90" s="80">
        <v>1</v>
      </c>
      <c r="I90" s="80">
        <v>1</v>
      </c>
      <c r="J90" s="278" t="s">
        <v>695</v>
      </c>
      <c r="K90" s="280">
        <v>0</v>
      </c>
      <c r="L90" s="280">
        <v>0</v>
      </c>
      <c r="M90" s="280">
        <v>1</v>
      </c>
      <c r="N90" s="280">
        <v>0</v>
      </c>
      <c r="O90" s="280">
        <v>1</v>
      </c>
      <c r="P90" s="280">
        <v>0</v>
      </c>
      <c r="Q90" s="280">
        <v>0</v>
      </c>
      <c r="R90" s="280">
        <v>0</v>
      </c>
      <c r="S90" s="280">
        <v>0</v>
      </c>
      <c r="T90" s="280">
        <v>0</v>
      </c>
      <c r="U90" s="280">
        <v>0</v>
      </c>
      <c r="V90" s="280">
        <v>0</v>
      </c>
      <c r="W90" s="280">
        <v>0</v>
      </c>
      <c r="X90" s="278" t="s">
        <v>236</v>
      </c>
      <c r="Y90" s="80">
        <v>0</v>
      </c>
      <c r="Z90" s="80">
        <v>0</v>
      </c>
      <c r="AA90" s="80">
        <v>1</v>
      </c>
      <c r="AB90" s="80">
        <v>0</v>
      </c>
      <c r="AC90" s="80">
        <v>0</v>
      </c>
      <c r="AD90" s="80">
        <v>0</v>
      </c>
      <c r="AE90" s="80">
        <v>0</v>
      </c>
      <c r="AF90" s="80">
        <v>0</v>
      </c>
      <c r="AG90" s="80">
        <v>0</v>
      </c>
      <c r="AH90" s="80">
        <v>0</v>
      </c>
      <c r="AI90" s="80">
        <v>0</v>
      </c>
      <c r="AJ90" s="80">
        <v>0</v>
      </c>
      <c r="AK90" s="80">
        <v>0</v>
      </c>
      <c r="AL90" s="80">
        <f t="shared" si="1"/>
        <v>1</v>
      </c>
      <c r="AM90" s="80">
        <v>18</v>
      </c>
      <c r="AN90" s="80">
        <v>11</v>
      </c>
      <c r="AO90" s="278"/>
      <c r="AP90" s="80">
        <v>1</v>
      </c>
      <c r="AQ90" s="80">
        <v>0</v>
      </c>
      <c r="AR90" s="80">
        <v>0</v>
      </c>
      <c r="AS90" s="80">
        <v>0</v>
      </c>
      <c r="AT90" s="80">
        <v>0</v>
      </c>
      <c r="AU90" s="80">
        <v>0</v>
      </c>
      <c r="AV90" s="80">
        <v>0</v>
      </c>
      <c r="AW90" s="80">
        <v>0</v>
      </c>
      <c r="AX90" s="80">
        <v>0</v>
      </c>
      <c r="AY90" s="80">
        <v>0</v>
      </c>
      <c r="AZ90" s="80">
        <v>0</v>
      </c>
      <c r="BA90" s="80">
        <v>0</v>
      </c>
      <c r="BB90" s="80" t="s">
        <v>696</v>
      </c>
      <c r="BC90" s="80">
        <v>1</v>
      </c>
      <c r="BD90" s="80">
        <v>2</v>
      </c>
      <c r="BE90" s="80">
        <v>1</v>
      </c>
      <c r="BF90" s="80">
        <v>2</v>
      </c>
      <c r="BG90" s="80">
        <v>2</v>
      </c>
      <c r="BH90" s="278" t="s">
        <v>636</v>
      </c>
      <c r="BI90" s="278" t="s">
        <v>405</v>
      </c>
      <c r="BJ90" s="280">
        <v>0</v>
      </c>
      <c r="BK90" s="280">
        <v>0</v>
      </c>
      <c r="BL90" s="280">
        <v>1</v>
      </c>
      <c r="BM90" s="280">
        <v>0</v>
      </c>
      <c r="BN90" s="280">
        <v>0</v>
      </c>
      <c r="BO90" s="280">
        <v>0</v>
      </c>
      <c r="BP90" s="280">
        <v>0</v>
      </c>
      <c r="BQ90" s="280">
        <v>0</v>
      </c>
      <c r="BR90" s="280">
        <v>0</v>
      </c>
      <c r="BS90" s="280">
        <v>0</v>
      </c>
      <c r="BT90" s="280">
        <v>0</v>
      </c>
      <c r="BU90" s="280">
        <v>0</v>
      </c>
      <c r="BV90" s="280">
        <v>0</v>
      </c>
      <c r="BW90" s="280">
        <v>0</v>
      </c>
      <c r="BX90" s="280">
        <v>0</v>
      </c>
      <c r="BY90" s="280">
        <v>0</v>
      </c>
      <c r="BZ90" s="80">
        <v>1</v>
      </c>
      <c r="CA90" s="80">
        <v>2</v>
      </c>
      <c r="CB90" s="80">
        <v>1</v>
      </c>
      <c r="CC90" s="80">
        <v>0</v>
      </c>
      <c r="CD90" s="80">
        <v>1</v>
      </c>
      <c r="CE90" s="80">
        <v>1.5</v>
      </c>
    </row>
    <row r="91" spans="1:83">
      <c r="A91" s="80" t="s">
        <v>697</v>
      </c>
      <c r="B91" s="275">
        <v>45402</v>
      </c>
      <c r="C91" s="275">
        <v>45403</v>
      </c>
      <c r="D91" s="80">
        <v>1</v>
      </c>
      <c r="E91" s="80">
        <v>1</v>
      </c>
      <c r="F91" s="80">
        <v>72</v>
      </c>
      <c r="G91" s="80">
        <v>1</v>
      </c>
      <c r="H91" s="80">
        <v>1</v>
      </c>
      <c r="I91" s="80">
        <v>2</v>
      </c>
      <c r="J91" s="278" t="s">
        <v>698</v>
      </c>
      <c r="K91" s="280">
        <v>0</v>
      </c>
      <c r="L91" s="280">
        <v>0</v>
      </c>
      <c r="M91" s="280">
        <v>0</v>
      </c>
      <c r="N91" s="280">
        <v>0</v>
      </c>
      <c r="O91" s="280">
        <v>1</v>
      </c>
      <c r="P91" s="280">
        <v>0</v>
      </c>
      <c r="Q91" s="280">
        <v>0</v>
      </c>
      <c r="R91" s="280">
        <v>0</v>
      </c>
      <c r="S91" s="280">
        <v>0</v>
      </c>
      <c r="T91" s="280">
        <v>0</v>
      </c>
      <c r="U91" s="280">
        <v>0</v>
      </c>
      <c r="V91" s="280">
        <v>0</v>
      </c>
      <c r="W91" s="280">
        <v>0</v>
      </c>
      <c r="X91" s="278" t="s">
        <v>373</v>
      </c>
      <c r="Y91" s="80">
        <v>0</v>
      </c>
      <c r="Z91" s="80">
        <v>0</v>
      </c>
      <c r="AA91" s="80">
        <v>0</v>
      </c>
      <c r="AB91" s="80">
        <v>0</v>
      </c>
      <c r="AC91" s="80">
        <v>0</v>
      </c>
      <c r="AD91" s="80">
        <v>0</v>
      </c>
      <c r="AE91" s="80">
        <v>0</v>
      </c>
      <c r="AF91" s="80">
        <v>0</v>
      </c>
      <c r="AG91" s="80">
        <v>0</v>
      </c>
      <c r="AH91" s="80">
        <v>0</v>
      </c>
      <c r="AI91" s="80">
        <v>0</v>
      </c>
      <c r="AJ91" s="80">
        <v>1</v>
      </c>
      <c r="AK91" s="80">
        <v>0</v>
      </c>
      <c r="AL91" s="80">
        <f t="shared" si="1"/>
        <v>1</v>
      </c>
      <c r="AM91" s="80">
        <v>26</v>
      </c>
      <c r="AN91" s="80">
        <v>21</v>
      </c>
      <c r="AO91" s="278" t="s">
        <v>699</v>
      </c>
      <c r="AP91" s="80">
        <v>0</v>
      </c>
      <c r="AQ91" s="80">
        <v>0</v>
      </c>
      <c r="AR91" s="80">
        <v>0</v>
      </c>
      <c r="AS91" s="80">
        <v>0</v>
      </c>
      <c r="AT91" s="80">
        <v>0</v>
      </c>
      <c r="AU91" s="80">
        <v>0</v>
      </c>
      <c r="AV91" s="80">
        <v>0</v>
      </c>
      <c r="AW91" s="80">
        <v>1</v>
      </c>
      <c r="AX91" s="80">
        <v>0</v>
      </c>
      <c r="AY91" s="80">
        <v>0</v>
      </c>
      <c r="AZ91" s="80">
        <v>0</v>
      </c>
      <c r="BA91" s="80">
        <v>0</v>
      </c>
      <c r="BB91" s="80" t="s">
        <v>700</v>
      </c>
      <c r="BC91" s="80">
        <v>1</v>
      </c>
      <c r="BD91" s="80">
        <v>3</v>
      </c>
      <c r="BE91" s="80">
        <v>1</v>
      </c>
      <c r="BF91" s="80">
        <v>2</v>
      </c>
      <c r="BG91" s="80">
        <v>2</v>
      </c>
      <c r="BH91" s="278" t="s">
        <v>701</v>
      </c>
      <c r="BI91" s="278" t="s">
        <v>682</v>
      </c>
      <c r="BJ91" s="280">
        <v>0</v>
      </c>
      <c r="BK91" s="280">
        <v>0</v>
      </c>
      <c r="BL91" s="280">
        <v>0</v>
      </c>
      <c r="BM91" s="280">
        <v>0</v>
      </c>
      <c r="BN91" s="280">
        <v>0</v>
      </c>
      <c r="BO91" s="280">
        <v>0</v>
      </c>
      <c r="BP91" s="280">
        <v>0</v>
      </c>
      <c r="BQ91" s="280">
        <v>0</v>
      </c>
      <c r="BR91" s="280">
        <v>0</v>
      </c>
      <c r="BS91" s="280">
        <v>0</v>
      </c>
      <c r="BT91" s="280">
        <v>0</v>
      </c>
      <c r="BU91" s="280">
        <v>0</v>
      </c>
      <c r="BV91" s="280">
        <v>0</v>
      </c>
      <c r="BW91" s="280">
        <v>1</v>
      </c>
      <c r="BX91" s="280">
        <v>0</v>
      </c>
      <c r="BY91" s="280">
        <v>0</v>
      </c>
      <c r="BZ91" s="80">
        <v>1</v>
      </c>
      <c r="CA91" s="80">
        <v>2</v>
      </c>
      <c r="CB91" s="80">
        <v>0</v>
      </c>
      <c r="CC91" s="80">
        <v>0</v>
      </c>
      <c r="CD91" s="80">
        <v>4</v>
      </c>
      <c r="CE91" s="80">
        <v>1.5</v>
      </c>
    </row>
    <row r="92" spans="1:83">
      <c r="A92" s="80" t="s">
        <v>702</v>
      </c>
      <c r="B92" s="275">
        <v>45413</v>
      </c>
      <c r="C92" s="275">
        <v>45414</v>
      </c>
      <c r="D92" s="80">
        <v>1</v>
      </c>
      <c r="E92" s="80">
        <v>0</v>
      </c>
      <c r="F92" s="80">
        <v>68</v>
      </c>
      <c r="G92" s="80">
        <v>1</v>
      </c>
      <c r="H92" s="80">
        <v>1</v>
      </c>
      <c r="I92" s="80">
        <v>1</v>
      </c>
      <c r="J92" s="278" t="s">
        <v>587</v>
      </c>
      <c r="K92" s="280">
        <v>0</v>
      </c>
      <c r="L92" s="280">
        <v>0</v>
      </c>
      <c r="M92" s="280">
        <v>1</v>
      </c>
      <c r="N92" s="280">
        <v>0</v>
      </c>
      <c r="O92" s="280">
        <v>0</v>
      </c>
      <c r="P92" s="280">
        <v>0</v>
      </c>
      <c r="Q92" s="280">
        <v>0</v>
      </c>
      <c r="R92" s="280">
        <v>0</v>
      </c>
      <c r="S92" s="280">
        <v>0</v>
      </c>
      <c r="T92" s="280">
        <v>0</v>
      </c>
      <c r="U92" s="280">
        <v>1</v>
      </c>
      <c r="V92" s="280">
        <v>0</v>
      </c>
      <c r="W92" s="280">
        <v>0</v>
      </c>
      <c r="X92" s="278" t="s">
        <v>161</v>
      </c>
      <c r="Y92" s="80">
        <v>0</v>
      </c>
      <c r="Z92" s="80">
        <v>0</v>
      </c>
      <c r="AA92" s="80">
        <v>0</v>
      </c>
      <c r="AB92" s="80">
        <v>0</v>
      </c>
      <c r="AC92" s="80">
        <v>0</v>
      </c>
      <c r="AD92" s="80">
        <v>0</v>
      </c>
      <c r="AE92" s="80">
        <v>1</v>
      </c>
      <c r="AF92" s="80">
        <v>0</v>
      </c>
      <c r="AG92" s="80">
        <v>0</v>
      </c>
      <c r="AH92" s="80">
        <v>0</v>
      </c>
      <c r="AI92" s="80">
        <v>0</v>
      </c>
      <c r="AJ92" s="80">
        <v>0</v>
      </c>
      <c r="AK92" s="80">
        <v>0</v>
      </c>
      <c r="AL92" s="80">
        <f t="shared" si="1"/>
        <v>1</v>
      </c>
      <c r="AM92" s="80">
        <v>21</v>
      </c>
      <c r="AN92" s="80">
        <v>13</v>
      </c>
      <c r="AO92" s="278"/>
      <c r="AP92" s="80">
        <v>1</v>
      </c>
      <c r="AQ92" s="80">
        <v>0</v>
      </c>
      <c r="AR92" s="80">
        <v>0</v>
      </c>
      <c r="AS92" s="80">
        <v>0</v>
      </c>
      <c r="AT92" s="80">
        <v>0</v>
      </c>
      <c r="AU92" s="80">
        <v>0</v>
      </c>
      <c r="AV92" s="80">
        <v>0</v>
      </c>
      <c r="AW92" s="80">
        <v>0</v>
      </c>
      <c r="AX92" s="80">
        <v>0</v>
      </c>
      <c r="AY92" s="80">
        <v>0</v>
      </c>
      <c r="AZ92" s="80">
        <v>0</v>
      </c>
      <c r="BA92" s="80">
        <v>0</v>
      </c>
      <c r="BB92" s="80" t="s">
        <v>703</v>
      </c>
      <c r="BC92" s="80">
        <v>5</v>
      </c>
      <c r="BD92" s="80">
        <v>0</v>
      </c>
      <c r="BE92" s="80">
        <v>1</v>
      </c>
      <c r="BF92" s="80">
        <v>2</v>
      </c>
      <c r="BG92" s="80">
        <v>1</v>
      </c>
      <c r="BH92" s="278" t="s">
        <v>452</v>
      </c>
      <c r="BI92" s="278" t="s">
        <v>348</v>
      </c>
      <c r="BJ92" s="280">
        <v>0</v>
      </c>
      <c r="BK92" s="280">
        <v>0</v>
      </c>
      <c r="BL92" s="280">
        <v>0</v>
      </c>
      <c r="BM92" s="280">
        <v>1</v>
      </c>
      <c r="BN92" s="280">
        <v>0</v>
      </c>
      <c r="BO92" s="280">
        <v>0</v>
      </c>
      <c r="BP92" s="280">
        <v>0</v>
      </c>
      <c r="BQ92" s="280">
        <v>0</v>
      </c>
      <c r="BR92" s="280">
        <v>0</v>
      </c>
      <c r="BS92" s="280">
        <v>0</v>
      </c>
      <c r="BT92" s="280">
        <v>0</v>
      </c>
      <c r="BU92" s="280">
        <v>0</v>
      </c>
      <c r="BV92" s="280">
        <v>0</v>
      </c>
      <c r="BW92" s="280">
        <v>0</v>
      </c>
      <c r="BX92" s="280">
        <v>0</v>
      </c>
      <c r="BY92" s="280">
        <v>0</v>
      </c>
      <c r="BZ92" s="80">
        <v>1</v>
      </c>
      <c r="CA92" s="80">
        <v>2</v>
      </c>
      <c r="CB92" s="80">
        <v>0</v>
      </c>
      <c r="CC92" s="80">
        <v>1</v>
      </c>
      <c r="CD92" s="80">
        <v>2</v>
      </c>
      <c r="CE92" s="80">
        <v>2.0499999999999998</v>
      </c>
    </row>
    <row r="93" spans="1:83">
      <c r="A93" s="80" t="s">
        <v>704</v>
      </c>
      <c r="B93" s="275">
        <v>45443</v>
      </c>
      <c r="C93" s="275">
        <v>45450</v>
      </c>
      <c r="D93" s="80">
        <v>7</v>
      </c>
      <c r="E93" s="80">
        <v>0</v>
      </c>
      <c r="F93" s="80">
        <v>61</v>
      </c>
      <c r="G93" s="80">
        <v>1</v>
      </c>
      <c r="H93" s="80">
        <v>2</v>
      </c>
      <c r="I93" s="80">
        <v>1</v>
      </c>
      <c r="J93" s="278" t="s">
        <v>630</v>
      </c>
      <c r="K93" s="280">
        <v>0</v>
      </c>
      <c r="L93" s="280">
        <v>1</v>
      </c>
      <c r="M93" s="280">
        <v>0</v>
      </c>
      <c r="N93" s="280">
        <v>0</v>
      </c>
      <c r="O93" s="280">
        <v>0</v>
      </c>
      <c r="P93" s="280">
        <v>0</v>
      </c>
      <c r="Q93" s="280">
        <v>0</v>
      </c>
      <c r="R93" s="280">
        <v>0</v>
      </c>
      <c r="S93" s="280">
        <v>0</v>
      </c>
      <c r="T93" s="280">
        <v>0</v>
      </c>
      <c r="U93" s="280">
        <v>0</v>
      </c>
      <c r="V93" s="280">
        <v>0</v>
      </c>
      <c r="W93" s="280">
        <v>0</v>
      </c>
      <c r="X93" s="278" t="s">
        <v>705</v>
      </c>
      <c r="Y93" s="80">
        <v>0</v>
      </c>
      <c r="Z93" s="80">
        <v>1</v>
      </c>
      <c r="AA93" s="80">
        <v>0</v>
      </c>
      <c r="AB93" s="80">
        <v>0</v>
      </c>
      <c r="AC93" s="80">
        <v>0</v>
      </c>
      <c r="AD93" s="80">
        <v>0</v>
      </c>
      <c r="AE93" s="80">
        <v>0</v>
      </c>
      <c r="AF93" s="80">
        <v>0</v>
      </c>
      <c r="AG93" s="80">
        <v>0</v>
      </c>
      <c r="AH93" s="80">
        <v>0</v>
      </c>
      <c r="AI93" s="80">
        <v>0</v>
      </c>
      <c r="AJ93" s="80">
        <v>0</v>
      </c>
      <c r="AK93" s="80">
        <v>0</v>
      </c>
      <c r="AL93" s="80">
        <f t="shared" si="1"/>
        <v>1</v>
      </c>
      <c r="AM93" s="80">
        <v>19</v>
      </c>
      <c r="AN93" s="80">
        <v>10</v>
      </c>
      <c r="AO93" s="278"/>
      <c r="AP93" s="80">
        <v>1</v>
      </c>
      <c r="AQ93" s="80">
        <v>0</v>
      </c>
      <c r="AR93" s="80">
        <v>0</v>
      </c>
      <c r="AS93" s="80">
        <v>0</v>
      </c>
      <c r="AT93" s="80">
        <v>0</v>
      </c>
      <c r="AU93" s="80">
        <v>0</v>
      </c>
      <c r="AV93" s="80">
        <v>0</v>
      </c>
      <c r="AW93" s="80">
        <v>0</v>
      </c>
      <c r="AX93" s="80">
        <v>0</v>
      </c>
      <c r="AY93" s="80">
        <v>0</v>
      </c>
      <c r="AZ93" s="80">
        <v>0</v>
      </c>
      <c r="BA93" s="80">
        <v>0</v>
      </c>
      <c r="BB93" s="80" t="s">
        <v>706</v>
      </c>
      <c r="BC93" s="80">
        <v>1</v>
      </c>
      <c r="BD93" s="80">
        <v>1</v>
      </c>
      <c r="BE93" s="80">
        <v>1</v>
      </c>
      <c r="BF93" s="80">
        <v>2</v>
      </c>
      <c r="BG93" s="80">
        <v>2</v>
      </c>
      <c r="BH93" s="278" t="s">
        <v>445</v>
      </c>
      <c r="BI93" s="278" t="s">
        <v>707</v>
      </c>
      <c r="BJ93" s="280">
        <v>0</v>
      </c>
      <c r="BK93" s="280">
        <v>0</v>
      </c>
      <c r="BL93" s="280">
        <v>0</v>
      </c>
      <c r="BM93" s="280">
        <v>1</v>
      </c>
      <c r="BN93" s="280">
        <v>0</v>
      </c>
      <c r="BO93" s="280">
        <v>0</v>
      </c>
      <c r="BP93" s="280">
        <v>1</v>
      </c>
      <c r="BQ93" s="280">
        <v>0</v>
      </c>
      <c r="BR93" s="280">
        <v>0</v>
      </c>
      <c r="BS93" s="280">
        <v>0</v>
      </c>
      <c r="BT93" s="280">
        <v>0</v>
      </c>
      <c r="BU93" s="280">
        <v>0</v>
      </c>
      <c r="BV93" s="280">
        <v>0</v>
      </c>
      <c r="BW93" s="280">
        <v>0</v>
      </c>
      <c r="BX93" s="280">
        <v>0</v>
      </c>
      <c r="BY93" s="280">
        <v>0</v>
      </c>
      <c r="BZ93" s="80">
        <v>1</v>
      </c>
      <c r="CA93" s="80">
        <v>1</v>
      </c>
      <c r="CB93" s="80">
        <v>1</v>
      </c>
      <c r="CC93" s="80">
        <v>0</v>
      </c>
      <c r="CD93" s="80">
        <v>1</v>
      </c>
      <c r="CE93" s="80">
        <v>1.55</v>
      </c>
    </row>
    <row r="94" spans="1:83">
      <c r="A94" s="80" t="s">
        <v>708</v>
      </c>
      <c r="B94" s="275">
        <v>45450</v>
      </c>
      <c r="C94" s="275">
        <v>45451</v>
      </c>
      <c r="D94" s="80">
        <v>1</v>
      </c>
      <c r="E94" s="80">
        <v>0</v>
      </c>
      <c r="F94" s="80">
        <v>35</v>
      </c>
      <c r="G94" s="80">
        <v>2</v>
      </c>
      <c r="H94" s="80">
        <v>1</v>
      </c>
      <c r="I94" s="80">
        <v>1</v>
      </c>
      <c r="J94" s="278" t="s">
        <v>372</v>
      </c>
      <c r="K94" s="280">
        <v>1</v>
      </c>
      <c r="L94" s="280">
        <v>0</v>
      </c>
      <c r="M94" s="280">
        <v>0</v>
      </c>
      <c r="N94" s="280">
        <v>0</v>
      </c>
      <c r="O94" s="280">
        <v>0</v>
      </c>
      <c r="P94" s="280">
        <v>0</v>
      </c>
      <c r="Q94" s="280">
        <v>0</v>
      </c>
      <c r="R94" s="280">
        <v>0</v>
      </c>
      <c r="S94" s="280">
        <v>0</v>
      </c>
      <c r="T94" s="280">
        <v>0</v>
      </c>
      <c r="U94" s="280">
        <v>0</v>
      </c>
      <c r="V94" s="280">
        <v>0</v>
      </c>
      <c r="W94" s="280">
        <v>0</v>
      </c>
      <c r="X94" s="278" t="s">
        <v>239</v>
      </c>
      <c r="Y94" s="80">
        <v>0</v>
      </c>
      <c r="Z94" s="80">
        <v>0</v>
      </c>
      <c r="AA94" s="80">
        <v>0</v>
      </c>
      <c r="AB94" s="80">
        <v>0</v>
      </c>
      <c r="AC94" s="80">
        <v>0</v>
      </c>
      <c r="AD94" s="80">
        <v>0</v>
      </c>
      <c r="AE94" s="80">
        <v>0</v>
      </c>
      <c r="AF94" s="80">
        <v>0</v>
      </c>
      <c r="AG94" s="80">
        <v>0</v>
      </c>
      <c r="AH94" s="80">
        <v>1</v>
      </c>
      <c r="AI94" s="80">
        <v>0</v>
      </c>
      <c r="AJ94" s="80">
        <v>0</v>
      </c>
      <c r="AK94" s="80">
        <v>0</v>
      </c>
      <c r="AL94" s="80">
        <f t="shared" si="1"/>
        <v>1</v>
      </c>
      <c r="AM94" s="80">
        <v>19</v>
      </c>
      <c r="AN94" s="80">
        <v>11</v>
      </c>
      <c r="AO94" s="278"/>
      <c r="AP94" s="80">
        <v>1</v>
      </c>
      <c r="AQ94" s="80">
        <v>0</v>
      </c>
      <c r="AR94" s="80">
        <v>0</v>
      </c>
      <c r="AS94" s="80">
        <v>0</v>
      </c>
      <c r="AT94" s="80">
        <v>0</v>
      </c>
      <c r="AU94" s="80">
        <v>0</v>
      </c>
      <c r="AV94" s="80">
        <v>0</v>
      </c>
      <c r="AW94" s="80">
        <v>0</v>
      </c>
      <c r="AX94" s="80">
        <v>0</v>
      </c>
      <c r="AY94" s="80">
        <v>0</v>
      </c>
      <c r="AZ94" s="80">
        <v>0</v>
      </c>
      <c r="BA94" s="80">
        <v>0</v>
      </c>
      <c r="BB94" s="80" t="s">
        <v>709</v>
      </c>
      <c r="BC94" s="80">
        <v>1</v>
      </c>
      <c r="BD94" s="80">
        <v>1</v>
      </c>
      <c r="BE94" s="80">
        <v>1</v>
      </c>
      <c r="BF94" s="80">
        <v>2</v>
      </c>
      <c r="BG94" s="80">
        <v>2</v>
      </c>
      <c r="BH94" s="278" t="s">
        <v>552</v>
      </c>
      <c r="BI94" s="278" t="s">
        <v>710</v>
      </c>
      <c r="BJ94" s="280">
        <v>0</v>
      </c>
      <c r="BK94" s="280">
        <v>0</v>
      </c>
      <c r="BL94" s="280">
        <v>0</v>
      </c>
      <c r="BM94" s="280">
        <v>0</v>
      </c>
      <c r="BN94" s="280">
        <v>0</v>
      </c>
      <c r="BO94" s="280">
        <v>0</v>
      </c>
      <c r="BP94" s="280">
        <v>0</v>
      </c>
      <c r="BQ94" s="280">
        <v>0</v>
      </c>
      <c r="BR94" s="280">
        <v>0</v>
      </c>
      <c r="BS94" s="280">
        <v>0</v>
      </c>
      <c r="BT94" s="280">
        <v>0</v>
      </c>
      <c r="BU94" s="280">
        <v>0</v>
      </c>
      <c r="BV94" s="280">
        <v>0</v>
      </c>
      <c r="BW94" s="280">
        <v>0</v>
      </c>
      <c r="BX94" s="280">
        <v>0</v>
      </c>
      <c r="BY94" s="280">
        <v>1</v>
      </c>
      <c r="BZ94" s="80">
        <v>1</v>
      </c>
      <c r="CA94" s="80">
        <v>2</v>
      </c>
      <c r="CB94" s="80">
        <v>0</v>
      </c>
      <c r="CC94" s="80">
        <v>0</v>
      </c>
      <c r="CD94" s="80">
        <v>1</v>
      </c>
      <c r="CE94" s="80">
        <v>2.4500000000000002</v>
      </c>
    </row>
    <row r="95" spans="1:83">
      <c r="A95" s="80" t="s">
        <v>711</v>
      </c>
      <c r="B95" s="275">
        <v>45456</v>
      </c>
      <c r="C95" s="275">
        <v>45458</v>
      </c>
      <c r="D95" s="80">
        <v>2</v>
      </c>
      <c r="E95" s="80">
        <v>0</v>
      </c>
      <c r="F95" s="80">
        <v>65</v>
      </c>
      <c r="G95" s="80">
        <v>2</v>
      </c>
      <c r="H95" s="80">
        <v>1</v>
      </c>
      <c r="I95" s="80">
        <v>1</v>
      </c>
      <c r="J95" s="278" t="s">
        <v>313</v>
      </c>
      <c r="K95" s="280">
        <v>0</v>
      </c>
      <c r="L95" s="280">
        <v>0</v>
      </c>
      <c r="M95" s="280">
        <v>0</v>
      </c>
      <c r="N95" s="280">
        <v>1</v>
      </c>
      <c r="O95" s="280">
        <v>0</v>
      </c>
      <c r="P95" s="280">
        <v>0</v>
      </c>
      <c r="Q95" s="280">
        <v>0</v>
      </c>
      <c r="R95" s="280">
        <v>0</v>
      </c>
      <c r="S95" s="280">
        <v>0</v>
      </c>
      <c r="T95" s="280">
        <v>0</v>
      </c>
      <c r="U95" s="280">
        <v>0</v>
      </c>
      <c r="V95" s="280">
        <v>0</v>
      </c>
      <c r="W95" s="280">
        <v>0</v>
      </c>
      <c r="X95" s="278" t="s">
        <v>239</v>
      </c>
      <c r="Y95" s="80">
        <v>0</v>
      </c>
      <c r="Z95" s="80">
        <v>0</v>
      </c>
      <c r="AA95" s="80">
        <v>0</v>
      </c>
      <c r="AB95" s="80">
        <v>0</v>
      </c>
      <c r="AC95" s="80">
        <v>0</v>
      </c>
      <c r="AD95" s="80">
        <v>0</v>
      </c>
      <c r="AE95" s="80">
        <v>0</v>
      </c>
      <c r="AF95" s="80">
        <v>0</v>
      </c>
      <c r="AG95" s="80">
        <v>0</v>
      </c>
      <c r="AH95" s="80">
        <v>1</v>
      </c>
      <c r="AI95" s="80">
        <v>0</v>
      </c>
      <c r="AJ95" s="80">
        <v>0</v>
      </c>
      <c r="AK95" s="80">
        <v>0</v>
      </c>
      <c r="AL95" s="80">
        <f t="shared" si="1"/>
        <v>1</v>
      </c>
      <c r="AM95" s="80">
        <v>24</v>
      </c>
      <c r="AN95" s="80">
        <v>16</v>
      </c>
      <c r="AO95" s="278"/>
      <c r="AP95" s="80">
        <v>1</v>
      </c>
      <c r="AQ95" s="80">
        <v>0</v>
      </c>
      <c r="AR95" s="80">
        <v>0</v>
      </c>
      <c r="AS95" s="80">
        <v>0</v>
      </c>
      <c r="AT95" s="80">
        <v>0</v>
      </c>
      <c r="AU95" s="80">
        <v>0</v>
      </c>
      <c r="AV95" s="80">
        <v>0</v>
      </c>
      <c r="AW95" s="80">
        <v>0</v>
      </c>
      <c r="AX95" s="80">
        <v>0</v>
      </c>
      <c r="AY95" s="80">
        <v>0</v>
      </c>
      <c r="AZ95" s="80">
        <v>0</v>
      </c>
      <c r="BA95" s="80">
        <v>0</v>
      </c>
      <c r="BB95" s="80" t="s">
        <v>712</v>
      </c>
      <c r="BC95" s="80">
        <v>5</v>
      </c>
      <c r="BD95" s="80">
        <v>0</v>
      </c>
      <c r="BE95" s="80">
        <v>1</v>
      </c>
      <c r="BF95" s="80">
        <v>1</v>
      </c>
      <c r="BG95" s="80">
        <v>2</v>
      </c>
      <c r="BH95" s="278" t="s">
        <v>636</v>
      </c>
      <c r="BI95" s="278" t="s">
        <v>411</v>
      </c>
      <c r="BJ95" s="280">
        <v>0</v>
      </c>
      <c r="BK95" s="280">
        <v>0</v>
      </c>
      <c r="BL95" s="280">
        <v>0</v>
      </c>
      <c r="BM95" s="280">
        <v>0</v>
      </c>
      <c r="BN95" s="280">
        <v>0</v>
      </c>
      <c r="BO95" s="280">
        <v>0</v>
      </c>
      <c r="BP95" s="280">
        <v>0</v>
      </c>
      <c r="BQ95" s="280">
        <v>0</v>
      </c>
      <c r="BR95" s="280">
        <v>1</v>
      </c>
      <c r="BS95" s="280">
        <v>0</v>
      </c>
      <c r="BT95" s="280">
        <v>0</v>
      </c>
      <c r="BU95" s="280">
        <v>0</v>
      </c>
      <c r="BV95" s="280">
        <v>0</v>
      </c>
      <c r="BW95" s="280">
        <v>0</v>
      </c>
      <c r="BX95" s="280">
        <v>0</v>
      </c>
      <c r="BY95" s="280">
        <v>0</v>
      </c>
      <c r="BZ95" s="80">
        <v>1</v>
      </c>
      <c r="CA95" s="80">
        <v>1</v>
      </c>
      <c r="CB95" s="80">
        <v>0</v>
      </c>
      <c r="CC95" s="80">
        <v>0</v>
      </c>
      <c r="CD95" s="80">
        <v>1</v>
      </c>
      <c r="CE95" s="80">
        <v>2.5</v>
      </c>
    </row>
    <row r="96" spans="1:83">
      <c r="A96" s="80" t="s">
        <v>713</v>
      </c>
      <c r="B96" s="275">
        <v>45467</v>
      </c>
      <c r="C96" s="275">
        <v>45477</v>
      </c>
      <c r="D96" s="80">
        <v>10</v>
      </c>
      <c r="E96" s="80">
        <v>0</v>
      </c>
      <c r="F96" s="80">
        <v>74</v>
      </c>
      <c r="G96" s="80">
        <v>1</v>
      </c>
      <c r="H96" s="80">
        <v>1</v>
      </c>
      <c r="I96" s="80">
        <v>2</v>
      </c>
      <c r="J96" s="278" t="s">
        <v>316</v>
      </c>
      <c r="K96" s="280">
        <v>0</v>
      </c>
      <c r="L96" s="280">
        <v>0</v>
      </c>
      <c r="M96" s="280">
        <v>0</v>
      </c>
      <c r="N96" s="280">
        <v>0</v>
      </c>
      <c r="O96" s="280">
        <v>0</v>
      </c>
      <c r="P96" s="280">
        <v>0</v>
      </c>
      <c r="Q96" s="280">
        <v>1</v>
      </c>
      <c r="R96" s="280">
        <v>0</v>
      </c>
      <c r="S96" s="280">
        <v>0</v>
      </c>
      <c r="T96" s="280">
        <v>0</v>
      </c>
      <c r="U96" s="280">
        <v>0</v>
      </c>
      <c r="V96" s="280">
        <v>0</v>
      </c>
      <c r="W96" s="280">
        <v>0</v>
      </c>
      <c r="X96" s="278" t="s">
        <v>530</v>
      </c>
      <c r="Y96" s="80">
        <v>0</v>
      </c>
      <c r="Z96" s="80">
        <v>0</v>
      </c>
      <c r="AA96" s="80">
        <v>0</v>
      </c>
      <c r="AB96" s="80">
        <v>1</v>
      </c>
      <c r="AC96" s="80">
        <v>0</v>
      </c>
      <c r="AD96" s="80">
        <v>0</v>
      </c>
      <c r="AE96" s="80">
        <v>0</v>
      </c>
      <c r="AF96" s="80">
        <v>0</v>
      </c>
      <c r="AG96" s="80">
        <v>0</v>
      </c>
      <c r="AH96" s="80">
        <v>0</v>
      </c>
      <c r="AI96" s="80">
        <v>0</v>
      </c>
      <c r="AJ96" s="80">
        <v>0</v>
      </c>
      <c r="AK96" s="80">
        <v>0</v>
      </c>
      <c r="AL96" s="80">
        <f t="shared" si="1"/>
        <v>1</v>
      </c>
      <c r="AM96" s="80">
        <v>18</v>
      </c>
      <c r="AN96" s="80">
        <v>9</v>
      </c>
      <c r="AO96" s="278" t="s">
        <v>328</v>
      </c>
      <c r="AP96" s="80">
        <v>0</v>
      </c>
      <c r="AQ96" s="80">
        <v>1</v>
      </c>
      <c r="AR96" s="80">
        <v>0</v>
      </c>
      <c r="AS96" s="80">
        <v>0</v>
      </c>
      <c r="AT96" s="80">
        <v>0</v>
      </c>
      <c r="AU96" s="80">
        <v>0</v>
      </c>
      <c r="AV96" s="80">
        <v>0</v>
      </c>
      <c r="AW96" s="80">
        <v>0</v>
      </c>
      <c r="AX96" s="80">
        <v>0</v>
      </c>
      <c r="AY96" s="80">
        <v>0</v>
      </c>
      <c r="AZ96" s="80">
        <v>0</v>
      </c>
      <c r="BA96" s="80">
        <v>0</v>
      </c>
      <c r="BB96" s="80" t="s">
        <v>714</v>
      </c>
      <c r="BC96" s="80">
        <v>1</v>
      </c>
      <c r="BD96" s="80">
        <v>1</v>
      </c>
      <c r="BE96" s="80">
        <v>1</v>
      </c>
      <c r="BF96" s="80">
        <v>2</v>
      </c>
      <c r="BG96" s="80">
        <v>2</v>
      </c>
      <c r="BH96" s="278" t="s">
        <v>585</v>
      </c>
      <c r="BI96" s="278" t="s">
        <v>608</v>
      </c>
      <c r="BJ96" s="280">
        <v>0</v>
      </c>
      <c r="BK96" s="280">
        <v>0</v>
      </c>
      <c r="BL96" s="280">
        <v>0</v>
      </c>
      <c r="BM96" s="280">
        <v>0</v>
      </c>
      <c r="BN96" s="280">
        <v>0</v>
      </c>
      <c r="BO96" s="280">
        <v>0</v>
      </c>
      <c r="BP96" s="280">
        <v>0</v>
      </c>
      <c r="BQ96" s="280">
        <v>0</v>
      </c>
      <c r="BR96" s="280">
        <v>0</v>
      </c>
      <c r="BS96" s="280">
        <v>0</v>
      </c>
      <c r="BT96" s="280">
        <v>0</v>
      </c>
      <c r="BU96" s="280">
        <v>0</v>
      </c>
      <c r="BV96" s="280">
        <v>0</v>
      </c>
      <c r="BW96" s="280">
        <v>0</v>
      </c>
      <c r="BX96" s="280">
        <v>1</v>
      </c>
      <c r="BY96" s="280">
        <v>0</v>
      </c>
      <c r="BZ96" s="80">
        <v>1</v>
      </c>
      <c r="CA96" s="80">
        <v>2</v>
      </c>
      <c r="CB96" s="80">
        <v>0</v>
      </c>
      <c r="CC96" s="80">
        <v>0</v>
      </c>
      <c r="CD96" s="80">
        <v>1</v>
      </c>
      <c r="CE96" s="80">
        <v>1.2</v>
      </c>
    </row>
    <row r="97" spans="25:38">
      <c r="Y97">
        <f>SUM(Y2:Y96)</f>
        <v>11</v>
      </c>
      <c r="Z97">
        <f>SUM(Z2:Z96)</f>
        <v>20</v>
      </c>
      <c r="AA97">
        <f t="shared" ref="AA97:AD97" si="2">SUM(AA2:AA96)</f>
        <v>3</v>
      </c>
      <c r="AB97">
        <f t="shared" si="2"/>
        <v>15</v>
      </c>
      <c r="AC97">
        <f t="shared" si="2"/>
        <v>3</v>
      </c>
      <c r="AD97">
        <f t="shared" si="2"/>
        <v>3</v>
      </c>
      <c r="AE97">
        <f>SUM(AE2:AE96)</f>
        <v>11</v>
      </c>
      <c r="AF97">
        <f>SUM(AF2:AF96)</f>
        <v>0</v>
      </c>
      <c r="AG97">
        <f t="shared" ref="AG97:AL97" si="3">SUM(AG2:AG96)</f>
        <v>4</v>
      </c>
      <c r="AH97">
        <f t="shared" si="3"/>
        <v>13</v>
      </c>
      <c r="AI97">
        <f t="shared" si="3"/>
        <v>6</v>
      </c>
      <c r="AJ97">
        <f t="shared" si="3"/>
        <v>4</v>
      </c>
      <c r="AK97">
        <f t="shared" si="3"/>
        <v>2</v>
      </c>
      <c r="AL97">
        <f t="shared" si="3"/>
        <v>95</v>
      </c>
    </row>
  </sheetData>
  <dataValidations count="1">
    <dataValidation allowBlank="1" showInputMessage="1" showErrorMessage="1" prompt="0 No_x000a_1 Si" sqref="K1:W96"/>
  </dataValidation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V80"/>
  <sheetViews>
    <sheetView topLeftCell="A58" zoomScale="80" zoomScaleNormal="80" workbookViewId="0">
      <selection activeCell="D72" sqref="D72:K80"/>
    </sheetView>
  </sheetViews>
  <sheetFormatPr defaultRowHeight="15"/>
  <cols>
    <col min="4" max="4" width="75.140625" customWidth="1"/>
    <col min="5" max="5" width="22.42578125" customWidth="1"/>
    <col min="14" max="14" width="14.140625" style="158" customWidth="1"/>
    <col min="15" max="15" width="13" customWidth="1"/>
    <col min="17" max="17" width="10.28515625" bestFit="1" customWidth="1"/>
    <col min="22" max="22" width="22.5703125" customWidth="1"/>
  </cols>
  <sheetData>
    <row r="3" spans="4:22" ht="15.75" customHeight="1">
      <c r="D3" s="339" t="s">
        <v>303</v>
      </c>
      <c r="E3" s="340" t="s">
        <v>0</v>
      </c>
      <c r="F3" s="340"/>
      <c r="G3" s="340"/>
      <c r="H3" s="340"/>
      <c r="I3" s="340" t="s">
        <v>1</v>
      </c>
      <c r="J3" s="340"/>
      <c r="N3" s="415" t="s">
        <v>196</v>
      </c>
      <c r="O3" s="416"/>
      <c r="P3" s="351" t="s">
        <v>0</v>
      </c>
      <c r="Q3" s="351"/>
      <c r="R3" s="351"/>
      <c r="S3" s="351"/>
      <c r="T3" s="351" t="s">
        <v>1</v>
      </c>
      <c r="U3" s="351"/>
      <c r="V3" s="412" t="s">
        <v>205</v>
      </c>
    </row>
    <row r="4" spans="4:22" ht="15.75" customHeight="1">
      <c r="D4" s="339"/>
      <c r="E4" s="340" t="s">
        <v>2</v>
      </c>
      <c r="F4" s="340"/>
      <c r="G4" s="340" t="s">
        <v>3</v>
      </c>
      <c r="H4" s="340"/>
      <c r="I4" s="340"/>
      <c r="J4" s="340"/>
      <c r="N4" s="417"/>
      <c r="O4" s="418"/>
      <c r="P4" s="351" t="s">
        <v>2</v>
      </c>
      <c r="Q4" s="351"/>
      <c r="R4" s="351" t="s">
        <v>3</v>
      </c>
      <c r="S4" s="351"/>
      <c r="T4" s="351"/>
      <c r="U4" s="351"/>
      <c r="V4" s="413"/>
    </row>
    <row r="5" spans="4:22" ht="15.75" customHeight="1">
      <c r="D5" s="339"/>
      <c r="E5" s="137" t="s">
        <v>9</v>
      </c>
      <c r="F5" s="137" t="s">
        <v>10</v>
      </c>
      <c r="G5" s="137" t="s">
        <v>9</v>
      </c>
      <c r="H5" s="137" t="s">
        <v>10</v>
      </c>
      <c r="I5" s="137" t="s">
        <v>9</v>
      </c>
      <c r="J5" s="137" t="s">
        <v>10</v>
      </c>
      <c r="N5" s="419"/>
      <c r="O5" s="420"/>
      <c r="P5" s="156" t="s">
        <v>9</v>
      </c>
      <c r="Q5" s="156" t="s">
        <v>10</v>
      </c>
      <c r="R5" s="156" t="s">
        <v>9</v>
      </c>
      <c r="S5" s="156" t="s">
        <v>10</v>
      </c>
      <c r="T5" s="156" t="s">
        <v>9</v>
      </c>
      <c r="U5" s="156" t="s">
        <v>10</v>
      </c>
      <c r="V5" s="409" t="s">
        <v>206</v>
      </c>
    </row>
    <row r="6" spans="4:22" ht="21.75" customHeight="1">
      <c r="D6" s="150" t="s">
        <v>208</v>
      </c>
      <c r="E6" s="152">
        <v>36</v>
      </c>
      <c r="F6" s="249">
        <f>E6*100/I6</f>
        <v>57.142857142857146</v>
      </c>
      <c r="G6" s="152">
        <v>27</v>
      </c>
      <c r="H6" s="250">
        <f>G6*100/I6</f>
        <v>42.857142857142854</v>
      </c>
      <c r="I6" s="152">
        <f>E6+G6</f>
        <v>63</v>
      </c>
      <c r="J6" s="252">
        <f>I6*100/95</f>
        <v>66.315789473684205</v>
      </c>
      <c r="N6" s="414" t="s">
        <v>208</v>
      </c>
      <c r="O6" s="157" t="s">
        <v>9</v>
      </c>
      <c r="P6" s="48">
        <v>30</v>
      </c>
      <c r="Q6" s="254">
        <f>P6/T6</f>
        <v>0.9375</v>
      </c>
      <c r="R6" s="48">
        <v>2</v>
      </c>
      <c r="S6" s="255">
        <f>R6/T6</f>
        <v>6.25E-2</v>
      </c>
      <c r="T6" s="48">
        <f>P6+R6</f>
        <v>32</v>
      </c>
      <c r="U6" s="51">
        <f>T6*100/95</f>
        <v>33.684210526315788</v>
      </c>
      <c r="V6" s="410"/>
    </row>
    <row r="7" spans="4:22" ht="15.75">
      <c r="D7" s="150" t="s">
        <v>197</v>
      </c>
      <c r="E7" s="152">
        <v>1</v>
      </c>
      <c r="F7" s="249">
        <f t="shared" ref="F7:F11" si="0">E7*100/I7</f>
        <v>50</v>
      </c>
      <c r="G7" s="152">
        <v>1</v>
      </c>
      <c r="H7" s="250">
        <f t="shared" ref="H7:H11" si="1">G7*100/I7</f>
        <v>50</v>
      </c>
      <c r="I7" s="152">
        <f t="shared" ref="I7:I8" si="2">E7+G7</f>
        <v>2</v>
      </c>
      <c r="J7" s="252">
        <f t="shared" ref="J7:J11" si="3">I7*100/95</f>
        <v>2.1052631578947367</v>
      </c>
      <c r="N7" s="414"/>
      <c r="O7" s="157" t="s">
        <v>42</v>
      </c>
      <c r="P7" s="48">
        <v>36</v>
      </c>
      <c r="Q7" s="254">
        <f t="shared" ref="Q7:Q10" si="4">P7/T7</f>
        <v>0.5714285714285714</v>
      </c>
      <c r="R7" s="48">
        <v>27</v>
      </c>
      <c r="S7" s="255">
        <f t="shared" ref="S7:S10" si="5">R7/T7</f>
        <v>0.42857142857142855</v>
      </c>
      <c r="T7" s="48">
        <f t="shared" ref="T7:T10" si="6">P7+R7</f>
        <v>63</v>
      </c>
      <c r="U7" s="51">
        <f t="shared" ref="U7:U10" si="7">T7*100/95</f>
        <v>66.315789473684205</v>
      </c>
      <c r="V7" s="411"/>
    </row>
    <row r="8" spans="4:22" ht="15.75">
      <c r="D8" s="150" t="s">
        <v>304</v>
      </c>
      <c r="E8" s="152">
        <v>0</v>
      </c>
      <c r="F8" s="249">
        <f t="shared" si="0"/>
        <v>0</v>
      </c>
      <c r="G8" s="152">
        <v>1</v>
      </c>
      <c r="H8" s="251">
        <f t="shared" si="1"/>
        <v>100</v>
      </c>
      <c r="I8" s="152">
        <f t="shared" si="2"/>
        <v>1</v>
      </c>
      <c r="J8" s="252">
        <f t="shared" si="3"/>
        <v>1.0526315789473684</v>
      </c>
      <c r="N8" s="414"/>
      <c r="O8" s="159" t="s">
        <v>202</v>
      </c>
      <c r="P8" s="53">
        <v>27</v>
      </c>
      <c r="Q8" s="254">
        <f t="shared" si="4"/>
        <v>1</v>
      </c>
      <c r="R8" s="53">
        <v>0</v>
      </c>
      <c r="S8" s="255">
        <f t="shared" si="5"/>
        <v>0</v>
      </c>
      <c r="T8" s="48">
        <f t="shared" si="6"/>
        <v>27</v>
      </c>
      <c r="U8" s="51">
        <f t="shared" si="7"/>
        <v>28.421052631578949</v>
      </c>
      <c r="V8" s="409" t="s">
        <v>207</v>
      </c>
    </row>
    <row r="9" spans="4:22" ht="15.75">
      <c r="D9" s="150" t="s">
        <v>198</v>
      </c>
      <c r="E9" s="152">
        <v>9</v>
      </c>
      <c r="F9" s="249">
        <f t="shared" si="0"/>
        <v>100</v>
      </c>
      <c r="G9" s="152">
        <v>0</v>
      </c>
      <c r="H9" s="250">
        <f t="shared" si="1"/>
        <v>0</v>
      </c>
      <c r="I9" s="152">
        <f>E9+G9</f>
        <v>9</v>
      </c>
      <c r="J9" s="252">
        <f t="shared" si="3"/>
        <v>9.473684210526315</v>
      </c>
      <c r="N9" s="414"/>
      <c r="O9" s="159" t="s">
        <v>204</v>
      </c>
      <c r="P9" s="53">
        <v>8</v>
      </c>
      <c r="Q9" s="254">
        <f t="shared" si="4"/>
        <v>0.8</v>
      </c>
      <c r="R9" s="53">
        <v>2</v>
      </c>
      <c r="S9" s="255">
        <f t="shared" si="5"/>
        <v>0.2</v>
      </c>
      <c r="T9" s="48">
        <f t="shared" si="6"/>
        <v>10</v>
      </c>
      <c r="U9" s="51">
        <f t="shared" si="7"/>
        <v>10.526315789473685</v>
      </c>
      <c r="V9" s="410"/>
    </row>
    <row r="10" spans="4:22" ht="15.75">
      <c r="D10" s="150" t="s">
        <v>199</v>
      </c>
      <c r="E10" s="152">
        <v>20</v>
      </c>
      <c r="F10" s="249">
        <f t="shared" si="0"/>
        <v>100</v>
      </c>
      <c r="G10" s="152">
        <v>0</v>
      </c>
      <c r="H10" s="250">
        <f t="shared" si="1"/>
        <v>0</v>
      </c>
      <c r="I10" s="152">
        <f t="shared" ref="I10" si="8">E10+G10</f>
        <v>20</v>
      </c>
      <c r="J10" s="252">
        <f t="shared" si="3"/>
        <v>21.05263157894737</v>
      </c>
      <c r="N10" s="414"/>
      <c r="O10" s="159" t="s">
        <v>203</v>
      </c>
      <c r="P10" s="53">
        <v>1</v>
      </c>
      <c r="Q10" s="254">
        <f t="shared" si="4"/>
        <v>3.8461538461538464E-2</v>
      </c>
      <c r="R10" s="53">
        <v>25</v>
      </c>
      <c r="S10" s="255">
        <f t="shared" si="5"/>
        <v>0.96153846153846156</v>
      </c>
      <c r="T10" s="48">
        <f t="shared" si="6"/>
        <v>26</v>
      </c>
      <c r="U10" s="51">
        <f t="shared" si="7"/>
        <v>27.368421052631579</v>
      </c>
      <c r="V10" s="411"/>
    </row>
    <row r="11" spans="4:22">
      <c r="D11" s="150" t="s">
        <v>1</v>
      </c>
      <c r="E11" s="155">
        <f>SUM(E6:E10)</f>
        <v>66</v>
      </c>
      <c r="F11" s="249">
        <f t="shared" si="0"/>
        <v>69.473684210526315</v>
      </c>
      <c r="G11" s="155">
        <f>SUM(G6:G10)</f>
        <v>29</v>
      </c>
      <c r="H11" s="250">
        <f t="shared" si="1"/>
        <v>30.526315789473685</v>
      </c>
      <c r="I11" s="155">
        <f>SUM(I6:I10)</f>
        <v>95</v>
      </c>
      <c r="J11" s="253">
        <f t="shared" si="3"/>
        <v>100</v>
      </c>
    </row>
    <row r="12" spans="4:22">
      <c r="D12" s="422" t="s">
        <v>200</v>
      </c>
      <c r="E12" s="422"/>
      <c r="F12" s="422"/>
      <c r="G12" s="422"/>
      <c r="H12" s="422"/>
      <c r="I12" s="422"/>
      <c r="J12" s="422"/>
    </row>
    <row r="13" spans="4:22">
      <c r="D13" s="423" t="s">
        <v>201</v>
      </c>
      <c r="E13" s="423"/>
      <c r="F13" s="423"/>
      <c r="G13" s="423"/>
      <c r="H13" s="423"/>
      <c r="I13" s="423"/>
      <c r="J13" s="423"/>
    </row>
    <row r="14" spans="4:22">
      <c r="D14" s="421" t="s">
        <v>13</v>
      </c>
      <c r="E14" s="421"/>
      <c r="F14" s="421"/>
      <c r="G14" s="421"/>
      <c r="H14" s="421"/>
      <c r="I14" s="421"/>
      <c r="J14" s="421"/>
      <c r="K14" s="160"/>
    </row>
    <row r="39" spans="4:11" ht="15" customHeight="1">
      <c r="D39" s="424" t="s">
        <v>212</v>
      </c>
      <c r="E39" s="425"/>
      <c r="F39" s="340" t="s">
        <v>0</v>
      </c>
      <c r="G39" s="340"/>
      <c r="H39" s="340"/>
      <c r="I39" s="340"/>
      <c r="J39" s="340" t="s">
        <v>1</v>
      </c>
      <c r="K39" s="340"/>
    </row>
    <row r="40" spans="4:11" ht="15" customHeight="1">
      <c r="D40" s="426"/>
      <c r="E40" s="427"/>
      <c r="F40" s="340" t="s">
        <v>2</v>
      </c>
      <c r="G40" s="340"/>
      <c r="H40" s="340" t="s">
        <v>3</v>
      </c>
      <c r="I40" s="340"/>
      <c r="J40" s="340"/>
      <c r="K40" s="340"/>
    </row>
    <row r="41" spans="4:11" ht="15" customHeight="1">
      <c r="D41" s="428"/>
      <c r="E41" s="429"/>
      <c r="F41" s="137" t="s">
        <v>9</v>
      </c>
      <c r="G41" s="137" t="s">
        <v>10</v>
      </c>
      <c r="H41" s="137" t="s">
        <v>9</v>
      </c>
      <c r="I41" s="137" t="s">
        <v>10</v>
      </c>
      <c r="J41" s="137" t="s">
        <v>9</v>
      </c>
      <c r="K41" s="137" t="s">
        <v>10</v>
      </c>
    </row>
    <row r="42" spans="4:11">
      <c r="D42" s="340" t="s">
        <v>768</v>
      </c>
      <c r="E42" s="137" t="s">
        <v>209</v>
      </c>
      <c r="F42" s="152">
        <v>0</v>
      </c>
      <c r="G42" s="249" t="e">
        <f>F42*100/J42</f>
        <v>#DIV/0!</v>
      </c>
      <c r="H42" s="152">
        <v>0</v>
      </c>
      <c r="I42" s="250" t="e">
        <f>H42*100/J42</f>
        <v>#DIV/0!</v>
      </c>
      <c r="J42" s="152">
        <f>F42+H42</f>
        <v>0</v>
      </c>
      <c r="K42" s="252">
        <f>J42*100/95</f>
        <v>0</v>
      </c>
    </row>
    <row r="43" spans="4:11">
      <c r="D43" s="340"/>
      <c r="E43" s="137" t="s">
        <v>210</v>
      </c>
      <c r="F43" s="152">
        <v>2</v>
      </c>
      <c r="G43" s="249">
        <f t="shared" ref="G43:G49" si="9">F43*100/J43</f>
        <v>33.333333333333336</v>
      </c>
      <c r="H43" s="152">
        <v>4</v>
      </c>
      <c r="I43" s="250">
        <f t="shared" ref="I43:I46" si="10">H43*100/J43</f>
        <v>66.666666666666671</v>
      </c>
      <c r="J43" s="152">
        <f t="shared" ref="J43:J50" si="11">F43+H43</f>
        <v>6</v>
      </c>
      <c r="K43" s="252">
        <f t="shared" ref="K43:K47" si="12">J43*100/95</f>
        <v>6.3157894736842106</v>
      </c>
    </row>
    <row r="44" spans="4:11">
      <c r="D44" s="340"/>
      <c r="E44" s="137" t="s">
        <v>211</v>
      </c>
      <c r="F44" s="152">
        <v>64</v>
      </c>
      <c r="G44" s="249">
        <f t="shared" si="9"/>
        <v>71.910112359550567</v>
      </c>
      <c r="H44" s="152">
        <v>25</v>
      </c>
      <c r="I44" s="250">
        <f t="shared" si="10"/>
        <v>28.089887640449437</v>
      </c>
      <c r="J44" s="152">
        <f t="shared" si="11"/>
        <v>89</v>
      </c>
      <c r="K44" s="252">
        <f t="shared" si="12"/>
        <v>93.684210526315795</v>
      </c>
    </row>
    <row r="45" spans="4:11">
      <c r="D45" s="414" t="s">
        <v>217</v>
      </c>
      <c r="E45" s="137" t="s">
        <v>209</v>
      </c>
      <c r="F45" s="491">
        <v>0</v>
      </c>
      <c r="G45" s="249" t="e">
        <f>F47*100/J45</f>
        <v>#DIV/0!</v>
      </c>
      <c r="H45" s="491">
        <v>0</v>
      </c>
      <c r="I45" s="250" t="e">
        <f>H47*100/J45</f>
        <v>#DIV/0!</v>
      </c>
      <c r="J45" s="152">
        <f t="shared" si="11"/>
        <v>0</v>
      </c>
      <c r="K45" s="252">
        <f t="shared" si="12"/>
        <v>0</v>
      </c>
    </row>
    <row r="46" spans="4:11">
      <c r="D46" s="414"/>
      <c r="E46" s="137" t="s">
        <v>213</v>
      </c>
      <c r="F46" s="152">
        <v>32</v>
      </c>
      <c r="G46" s="249">
        <f t="shared" si="9"/>
        <v>59.25925925925926</v>
      </c>
      <c r="H46" s="152">
        <v>22</v>
      </c>
      <c r="I46" s="250">
        <f t="shared" si="10"/>
        <v>40.74074074074074</v>
      </c>
      <c r="J46" s="152">
        <f t="shared" si="11"/>
        <v>54</v>
      </c>
      <c r="K46" s="252">
        <f t="shared" si="12"/>
        <v>56.842105263157897</v>
      </c>
    </row>
    <row r="47" spans="4:11">
      <c r="D47" s="414"/>
      <c r="E47" s="137" t="s">
        <v>214</v>
      </c>
      <c r="F47" s="152">
        <v>34</v>
      </c>
      <c r="G47" s="249">
        <v>0</v>
      </c>
      <c r="H47" s="152">
        <v>7</v>
      </c>
      <c r="I47" s="250">
        <v>0</v>
      </c>
      <c r="J47" s="152">
        <f t="shared" si="11"/>
        <v>41</v>
      </c>
      <c r="K47" s="252">
        <f t="shared" si="12"/>
        <v>43.157894736842103</v>
      </c>
    </row>
    <row r="48" spans="4:11">
      <c r="D48" s="340" t="s">
        <v>218</v>
      </c>
      <c r="E48" s="137" t="s">
        <v>209</v>
      </c>
      <c r="F48" s="152">
        <v>0</v>
      </c>
      <c r="G48" s="249" t="e">
        <f t="shared" si="9"/>
        <v>#DIV/0!</v>
      </c>
      <c r="H48" s="152">
        <v>0</v>
      </c>
      <c r="I48" s="250" t="e">
        <f>H48*100/J48</f>
        <v>#DIV/0!</v>
      </c>
      <c r="J48" s="152">
        <f t="shared" si="11"/>
        <v>0</v>
      </c>
      <c r="K48" s="252">
        <f>J48*100/95</f>
        <v>0</v>
      </c>
    </row>
    <row r="49" spans="4:11">
      <c r="D49" s="340"/>
      <c r="E49" s="137" t="s">
        <v>215</v>
      </c>
      <c r="F49" s="152">
        <v>42</v>
      </c>
      <c r="G49" s="249">
        <f t="shared" si="9"/>
        <v>62.686567164179102</v>
      </c>
      <c r="H49" s="152">
        <v>25</v>
      </c>
      <c r="I49" s="250">
        <f>H49*100/J49</f>
        <v>37.313432835820898</v>
      </c>
      <c r="J49" s="152">
        <f t="shared" si="11"/>
        <v>67</v>
      </c>
      <c r="K49" s="252">
        <f>J49*100/95</f>
        <v>70.526315789473685</v>
      </c>
    </row>
    <row r="50" spans="4:11">
      <c r="D50" s="340"/>
      <c r="E50" s="137" t="s">
        <v>216</v>
      </c>
      <c r="F50" s="152">
        <v>24</v>
      </c>
      <c r="G50" s="249">
        <v>0</v>
      </c>
      <c r="H50" s="152">
        <v>4</v>
      </c>
      <c r="I50" s="250">
        <v>0</v>
      </c>
      <c r="J50" s="152">
        <f t="shared" si="11"/>
        <v>28</v>
      </c>
      <c r="K50" s="252">
        <f>J50*100/95</f>
        <v>29.473684210526315</v>
      </c>
    </row>
    <row r="51" spans="4:11">
      <c r="D51" s="430" t="s">
        <v>13</v>
      </c>
      <c r="E51" s="431"/>
      <c r="F51" s="431"/>
      <c r="G51" s="431"/>
      <c r="H51" s="431"/>
      <c r="I51" s="431"/>
      <c r="J51" s="431"/>
      <c r="K51" s="432"/>
    </row>
    <row r="56" spans="4:11" ht="15" customHeight="1">
      <c r="D56" s="424" t="s">
        <v>212</v>
      </c>
      <c r="E56" s="425"/>
      <c r="F56" s="340" t="s">
        <v>0</v>
      </c>
      <c r="G56" s="340"/>
      <c r="H56" s="340"/>
      <c r="I56" s="340"/>
      <c r="J56" s="340" t="s">
        <v>1</v>
      </c>
      <c r="K56" s="340"/>
    </row>
    <row r="57" spans="4:11" ht="15" customHeight="1">
      <c r="D57" s="426"/>
      <c r="E57" s="427"/>
      <c r="F57" s="340" t="s">
        <v>2</v>
      </c>
      <c r="G57" s="340"/>
      <c r="H57" s="340" t="s">
        <v>3</v>
      </c>
      <c r="I57" s="340"/>
      <c r="J57" s="340"/>
      <c r="K57" s="340"/>
    </row>
    <row r="58" spans="4:11" ht="15" customHeight="1">
      <c r="D58" s="428"/>
      <c r="E58" s="429"/>
      <c r="F58" s="178" t="s">
        <v>9</v>
      </c>
      <c r="G58" s="178" t="s">
        <v>10</v>
      </c>
      <c r="H58" s="178" t="s">
        <v>9</v>
      </c>
      <c r="I58" s="178" t="s">
        <v>10</v>
      </c>
      <c r="J58" s="178" t="s">
        <v>9</v>
      </c>
      <c r="K58" s="178" t="s">
        <v>10</v>
      </c>
    </row>
    <row r="59" spans="4:11" ht="15.75">
      <c r="D59" s="433" t="s">
        <v>275</v>
      </c>
      <c r="E59" s="178" t="s">
        <v>210</v>
      </c>
      <c r="F59" s="152">
        <v>2</v>
      </c>
      <c r="G59" s="153">
        <f t="shared" ref="G59:G62" si="13">F59*100/J59</f>
        <v>33.333333333333336</v>
      </c>
      <c r="H59" s="152">
        <v>4</v>
      </c>
      <c r="I59" s="189">
        <f t="shared" ref="I59:I62" si="14">H59*100/J59</f>
        <v>66.666666666666671</v>
      </c>
      <c r="J59" s="152">
        <f t="shared" ref="J59:J62" si="15">F59+H59</f>
        <v>6</v>
      </c>
      <c r="K59" s="154">
        <f t="shared" ref="K59:K62" si="16">J59*100/95</f>
        <v>6.3157894736842106</v>
      </c>
    </row>
    <row r="60" spans="4:11" ht="15.75">
      <c r="D60" s="434"/>
      <c r="E60" s="178" t="s">
        <v>211</v>
      </c>
      <c r="F60" s="152">
        <v>8</v>
      </c>
      <c r="G60" s="153">
        <f t="shared" si="13"/>
        <v>50</v>
      </c>
      <c r="H60" s="152">
        <v>8</v>
      </c>
      <c r="I60" s="189">
        <f t="shared" si="14"/>
        <v>50</v>
      </c>
      <c r="J60" s="152">
        <f t="shared" si="15"/>
        <v>16</v>
      </c>
      <c r="K60" s="154">
        <f t="shared" si="16"/>
        <v>16.842105263157894</v>
      </c>
    </row>
    <row r="61" spans="4:11" ht="15.75">
      <c r="D61" s="435" t="s">
        <v>276</v>
      </c>
      <c r="E61" s="178" t="s">
        <v>213</v>
      </c>
      <c r="F61" s="152">
        <v>34</v>
      </c>
      <c r="G61" s="153">
        <f t="shared" si="13"/>
        <v>82.926829268292678</v>
      </c>
      <c r="H61" s="152">
        <v>7</v>
      </c>
      <c r="I61" s="189">
        <f t="shared" si="14"/>
        <v>17.073170731707318</v>
      </c>
      <c r="J61" s="152">
        <f t="shared" si="15"/>
        <v>41</v>
      </c>
      <c r="K61" s="154">
        <f t="shared" si="16"/>
        <v>43.157894736842103</v>
      </c>
    </row>
    <row r="62" spans="4:11" ht="15.75">
      <c r="D62" s="436"/>
      <c r="E62" s="492" t="s">
        <v>214</v>
      </c>
      <c r="F62" s="152">
        <v>32</v>
      </c>
      <c r="G62" s="153">
        <f t="shared" si="13"/>
        <v>59.25925925925926</v>
      </c>
      <c r="H62" s="152">
        <v>22</v>
      </c>
      <c r="I62" s="189">
        <f t="shared" si="14"/>
        <v>40.74074074074074</v>
      </c>
      <c r="J62" s="152">
        <f t="shared" si="15"/>
        <v>54</v>
      </c>
      <c r="K62" s="154">
        <f t="shared" si="16"/>
        <v>56.842105263157897</v>
      </c>
    </row>
    <row r="63" spans="4:11" ht="15.75">
      <c r="D63" s="433" t="s">
        <v>277</v>
      </c>
      <c r="E63" s="178" t="s">
        <v>215</v>
      </c>
      <c r="F63" s="152">
        <v>24</v>
      </c>
      <c r="G63" s="153">
        <f t="shared" ref="G63:G64" si="17">F63*100/J63</f>
        <v>85.714285714285708</v>
      </c>
      <c r="H63" s="152">
        <v>4</v>
      </c>
      <c r="I63" s="189">
        <f>H63*100/J63</f>
        <v>14.285714285714286</v>
      </c>
      <c r="J63" s="152">
        <f>F63+H63</f>
        <v>28</v>
      </c>
      <c r="K63" s="154">
        <f>J63*100/95</f>
        <v>29.473684210526315</v>
      </c>
    </row>
    <row r="64" spans="4:11" ht="15.75">
      <c r="D64" s="434"/>
      <c r="E64" s="493" t="s">
        <v>216</v>
      </c>
      <c r="F64" s="152">
        <v>42</v>
      </c>
      <c r="G64" s="153">
        <f t="shared" si="17"/>
        <v>62.686567164179102</v>
      </c>
      <c r="H64" s="152">
        <v>25</v>
      </c>
      <c r="I64" s="189">
        <f>H64*100/J64</f>
        <v>37.313432835820898</v>
      </c>
      <c r="J64" s="152">
        <f>F64+H64</f>
        <v>67</v>
      </c>
      <c r="K64" s="154">
        <f>J64*100/95</f>
        <v>70.526315789473685</v>
      </c>
    </row>
    <row r="65" spans="4:11">
      <c r="D65" s="430" t="s">
        <v>13</v>
      </c>
      <c r="E65" s="431"/>
      <c r="F65" s="431"/>
      <c r="G65" s="431"/>
      <c r="H65" s="431"/>
      <c r="I65" s="431"/>
      <c r="J65" s="431"/>
      <c r="K65" s="432"/>
    </row>
    <row r="72" spans="4:11">
      <c r="D72" s="424" t="s">
        <v>212</v>
      </c>
      <c r="E72" s="425"/>
      <c r="F72" s="340" t="s">
        <v>0</v>
      </c>
      <c r="G72" s="340"/>
      <c r="H72" s="340"/>
      <c r="I72" s="340"/>
      <c r="J72" s="340" t="s">
        <v>1</v>
      </c>
      <c r="K72" s="340"/>
    </row>
    <row r="73" spans="4:11">
      <c r="D73" s="426"/>
      <c r="E73" s="427"/>
      <c r="F73" s="340" t="s">
        <v>2</v>
      </c>
      <c r="G73" s="340"/>
      <c r="H73" s="340" t="s">
        <v>3</v>
      </c>
      <c r="I73" s="340"/>
      <c r="J73" s="340"/>
      <c r="K73" s="340"/>
    </row>
    <row r="74" spans="4:11">
      <c r="D74" s="428"/>
      <c r="E74" s="429"/>
      <c r="F74" s="178" t="s">
        <v>9</v>
      </c>
      <c r="G74" s="178" t="s">
        <v>10</v>
      </c>
      <c r="H74" s="178" t="s">
        <v>9</v>
      </c>
      <c r="I74" s="178" t="s">
        <v>10</v>
      </c>
      <c r="J74" s="178" t="s">
        <v>9</v>
      </c>
      <c r="K74" s="178" t="s">
        <v>10</v>
      </c>
    </row>
    <row r="75" spans="4:11" ht="15.75">
      <c r="D75" s="340" t="s">
        <v>769</v>
      </c>
      <c r="E75" s="296" t="s">
        <v>210</v>
      </c>
      <c r="F75" s="152">
        <v>2</v>
      </c>
      <c r="G75" s="153">
        <f>F75*100/J75</f>
        <v>33.333333333333336</v>
      </c>
      <c r="H75" s="152">
        <v>4</v>
      </c>
      <c r="I75" s="189">
        <f>H75*100/J75</f>
        <v>66.666666666666671</v>
      </c>
      <c r="J75" s="152">
        <f>F75+H75</f>
        <v>6</v>
      </c>
      <c r="K75" s="154">
        <f>J75*100/95</f>
        <v>6.3157894736842106</v>
      </c>
    </row>
    <row r="76" spans="4:11" ht="15.75">
      <c r="D76" s="340"/>
      <c r="E76" s="296" t="s">
        <v>211</v>
      </c>
      <c r="F76" s="152">
        <v>8</v>
      </c>
      <c r="G76" s="153">
        <f t="shared" ref="G76:G80" si="18">F76*100/J76</f>
        <v>50</v>
      </c>
      <c r="H76" s="152">
        <v>8</v>
      </c>
      <c r="I76" s="189">
        <f t="shared" ref="I76:I78" si="19">H76*100/J76</f>
        <v>50</v>
      </c>
      <c r="J76" s="152">
        <f t="shared" ref="J76:J78" si="20">F76+H76</f>
        <v>16</v>
      </c>
      <c r="K76" s="154">
        <f t="shared" ref="K76:K78" si="21">J76*100/95</f>
        <v>16.842105263157894</v>
      </c>
    </row>
    <row r="77" spans="4:11" ht="15.75">
      <c r="D77" s="414" t="s">
        <v>770</v>
      </c>
      <c r="E77" s="296" t="s">
        <v>213</v>
      </c>
      <c r="F77" s="152">
        <v>34</v>
      </c>
      <c r="G77" s="153">
        <f t="shared" si="18"/>
        <v>82.926829268292678</v>
      </c>
      <c r="H77" s="152">
        <v>7</v>
      </c>
      <c r="I77" s="189">
        <f t="shared" si="19"/>
        <v>17.073170731707318</v>
      </c>
      <c r="J77" s="152">
        <f t="shared" si="20"/>
        <v>41</v>
      </c>
      <c r="K77" s="154">
        <f t="shared" si="21"/>
        <v>43.157894736842103</v>
      </c>
    </row>
    <row r="78" spans="4:11" ht="15.75">
      <c r="D78" s="414"/>
      <c r="E78" s="494" t="s">
        <v>214</v>
      </c>
      <c r="F78" s="152">
        <v>32</v>
      </c>
      <c r="G78" s="153">
        <f t="shared" si="18"/>
        <v>59.25925925925926</v>
      </c>
      <c r="H78" s="152">
        <v>22</v>
      </c>
      <c r="I78" s="189">
        <f t="shared" si="19"/>
        <v>40.74074074074074</v>
      </c>
      <c r="J78" s="152">
        <f t="shared" si="20"/>
        <v>54</v>
      </c>
      <c r="K78" s="154">
        <f t="shared" si="21"/>
        <v>56.842105263157897</v>
      </c>
    </row>
    <row r="79" spans="4:11" ht="15.75">
      <c r="D79" s="340" t="s">
        <v>771</v>
      </c>
      <c r="E79" s="296" t="s">
        <v>215</v>
      </c>
      <c r="F79" s="152">
        <v>24</v>
      </c>
      <c r="G79" s="153">
        <f t="shared" si="18"/>
        <v>85.714285714285708</v>
      </c>
      <c r="H79" s="152">
        <v>4</v>
      </c>
      <c r="I79" s="189">
        <f>H79*100/J79</f>
        <v>14.285714285714286</v>
      </c>
      <c r="J79" s="152">
        <f>F79+H79</f>
        <v>28</v>
      </c>
      <c r="K79" s="154">
        <f>J79*100/95</f>
        <v>29.473684210526315</v>
      </c>
    </row>
    <row r="80" spans="4:11" ht="15.75">
      <c r="D80" s="340"/>
      <c r="E80" s="494" t="s">
        <v>216</v>
      </c>
      <c r="F80" s="152">
        <v>42</v>
      </c>
      <c r="G80" s="153">
        <f t="shared" si="18"/>
        <v>62.686567164179102</v>
      </c>
      <c r="H80" s="152">
        <v>25</v>
      </c>
      <c r="I80" s="189">
        <f>H80*100/J80</f>
        <v>37.313432835820898</v>
      </c>
      <c r="J80" s="152">
        <f>F80+H80</f>
        <v>67</v>
      </c>
      <c r="K80" s="154">
        <f>J80*100/95</f>
        <v>70.526315789473685</v>
      </c>
    </row>
  </sheetData>
  <mergeCells count="43">
    <mergeCell ref="D77:D78"/>
    <mergeCell ref="D79:D80"/>
    <mergeCell ref="D75:D76"/>
    <mergeCell ref="D72:E74"/>
    <mergeCell ref="F72:I72"/>
    <mergeCell ref="J72:K73"/>
    <mergeCell ref="F73:G73"/>
    <mergeCell ref="H73:I73"/>
    <mergeCell ref="D65:K65"/>
    <mergeCell ref="D56:E58"/>
    <mergeCell ref="D63:D64"/>
    <mergeCell ref="D61:D62"/>
    <mergeCell ref="F56:I56"/>
    <mergeCell ref="J56:K57"/>
    <mergeCell ref="F57:G57"/>
    <mergeCell ref="H57:I57"/>
    <mergeCell ref="D59:D60"/>
    <mergeCell ref="D14:J14"/>
    <mergeCell ref="D12:J12"/>
    <mergeCell ref="D13:J13"/>
    <mergeCell ref="D39:E41"/>
    <mergeCell ref="D51:K51"/>
    <mergeCell ref="D42:D44"/>
    <mergeCell ref="D45:D47"/>
    <mergeCell ref="D48:D50"/>
    <mergeCell ref="F39:I39"/>
    <mergeCell ref="J39:K40"/>
    <mergeCell ref="F40:G40"/>
    <mergeCell ref="H40:I40"/>
    <mergeCell ref="V5:V7"/>
    <mergeCell ref="V8:V10"/>
    <mergeCell ref="D3:D5"/>
    <mergeCell ref="E3:H3"/>
    <mergeCell ref="I3:J4"/>
    <mergeCell ref="E4:F4"/>
    <mergeCell ref="G4:H4"/>
    <mergeCell ref="V3:V4"/>
    <mergeCell ref="N6:N10"/>
    <mergeCell ref="P3:S3"/>
    <mergeCell ref="T3:U4"/>
    <mergeCell ref="P4:Q4"/>
    <mergeCell ref="R4:S4"/>
    <mergeCell ref="N3:O5"/>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BH79"/>
  <sheetViews>
    <sheetView zoomScaleNormal="100" workbookViewId="0">
      <selection activeCell="M18" sqref="M18"/>
    </sheetView>
  </sheetViews>
  <sheetFormatPr defaultRowHeight="15"/>
  <cols>
    <col min="4" max="4" width="27.42578125" customWidth="1"/>
    <col min="5" max="5" width="25" customWidth="1"/>
    <col min="6" max="6" width="13.7109375" customWidth="1"/>
    <col min="7" max="7" width="13.85546875" customWidth="1"/>
    <col min="8" max="8" width="11.5703125" customWidth="1"/>
    <col min="9" max="9" width="11.28515625" customWidth="1"/>
    <col min="10" max="10" width="10.42578125" customWidth="1"/>
    <col min="11" max="11" width="14.5703125" customWidth="1"/>
    <col min="14" max="14" width="17.140625" customWidth="1"/>
    <col min="15" max="15" width="17.7109375" customWidth="1"/>
    <col min="16" max="16" width="14.7109375" customWidth="1"/>
    <col min="17" max="17" width="11.5703125" customWidth="1"/>
    <col min="19" max="19" width="10.140625" customWidth="1"/>
    <col min="22" max="22" width="12" customWidth="1"/>
    <col min="24" max="24" width="11.42578125" customWidth="1"/>
    <col min="53" max="53" width="38.85546875" customWidth="1"/>
    <col min="54" max="54" width="18.28515625" customWidth="1"/>
  </cols>
  <sheetData>
    <row r="3" spans="4:24" ht="15" customHeight="1">
      <c r="D3" s="340" t="s">
        <v>224</v>
      </c>
      <c r="E3" s="340"/>
      <c r="F3" s="340" t="s">
        <v>0</v>
      </c>
      <c r="G3" s="340"/>
      <c r="H3" s="340"/>
      <c r="I3" s="340"/>
      <c r="J3" s="340" t="s">
        <v>1</v>
      </c>
      <c r="K3" s="340"/>
      <c r="P3" s="449" t="s">
        <v>14</v>
      </c>
      <c r="Q3" s="449"/>
      <c r="R3" s="449"/>
      <c r="S3" s="449"/>
      <c r="T3" s="449"/>
      <c r="U3" s="449"/>
      <c r="V3" s="449"/>
      <c r="W3" s="449"/>
      <c r="X3" s="449"/>
    </row>
    <row r="4" spans="4:24" ht="27.75" customHeight="1">
      <c r="D4" s="340"/>
      <c r="E4" s="340"/>
      <c r="F4" s="340" t="s">
        <v>2</v>
      </c>
      <c r="G4" s="340"/>
      <c r="H4" s="340" t="s">
        <v>3</v>
      </c>
      <c r="I4" s="340"/>
      <c r="J4" s="340"/>
      <c r="K4" s="340"/>
      <c r="P4" s="442"/>
      <c r="Q4" s="442"/>
      <c r="R4" s="442" t="s">
        <v>17</v>
      </c>
      <c r="S4" s="442" t="s">
        <v>229</v>
      </c>
      <c r="T4" s="442" t="s">
        <v>20</v>
      </c>
      <c r="U4" s="442" t="s">
        <v>21</v>
      </c>
      <c r="V4" s="447" t="s">
        <v>231</v>
      </c>
      <c r="W4" s="447"/>
      <c r="X4" s="209" t="s">
        <v>262</v>
      </c>
    </row>
    <row r="5" spans="4:24" ht="24" customHeight="1">
      <c r="D5" s="340"/>
      <c r="E5" s="340"/>
      <c r="F5" s="151" t="s">
        <v>9</v>
      </c>
      <c r="G5" s="151" t="s">
        <v>10</v>
      </c>
      <c r="H5" s="151" t="s">
        <v>9</v>
      </c>
      <c r="I5" s="151" t="s">
        <v>10</v>
      </c>
      <c r="J5" s="151" t="s">
        <v>9</v>
      </c>
      <c r="K5" s="151" t="s">
        <v>10</v>
      </c>
      <c r="P5" s="442"/>
      <c r="Q5" s="442"/>
      <c r="R5" s="442"/>
      <c r="S5" s="442"/>
      <c r="T5" s="442"/>
      <c r="U5" s="442"/>
      <c r="V5" s="168" t="s">
        <v>233</v>
      </c>
      <c r="W5" s="80" t="s">
        <v>232</v>
      </c>
      <c r="X5" s="80" t="s">
        <v>232</v>
      </c>
    </row>
    <row r="6" spans="4:24" ht="30" customHeight="1">
      <c r="D6" s="441" t="s">
        <v>259</v>
      </c>
      <c r="E6" s="203" t="s">
        <v>219</v>
      </c>
      <c r="F6" s="162">
        <v>59</v>
      </c>
      <c r="G6" s="205">
        <f>F6/J6</f>
        <v>0.70238095238095233</v>
      </c>
      <c r="H6" s="162">
        <v>25</v>
      </c>
      <c r="I6" s="205">
        <f>H6/J6</f>
        <v>0.29761904761904762</v>
      </c>
      <c r="J6" s="162">
        <f>F6+H6</f>
        <v>84</v>
      </c>
      <c r="K6" s="164">
        <f>J6*100/95</f>
        <v>88.421052631578945</v>
      </c>
      <c r="P6" s="442" t="s">
        <v>230</v>
      </c>
      <c r="Q6" s="165" t="s">
        <v>3</v>
      </c>
      <c r="R6" s="210">
        <v>2.48</v>
      </c>
      <c r="S6" s="167">
        <v>0.78500000000000003</v>
      </c>
      <c r="T6" s="166">
        <v>1</v>
      </c>
      <c r="U6" s="166">
        <v>4</v>
      </c>
      <c r="V6" s="443">
        <v>0.56599999999999995</v>
      </c>
      <c r="W6" s="445">
        <v>0</v>
      </c>
      <c r="X6" s="440">
        <v>0</v>
      </c>
    </row>
    <row r="7" spans="4:24">
      <c r="D7" s="441"/>
      <c r="E7" s="203" t="s">
        <v>220</v>
      </c>
      <c r="F7" s="162">
        <v>7</v>
      </c>
      <c r="G7" s="205">
        <f t="shared" ref="G7:G12" si="0">F7/J7</f>
        <v>0.63636363636363635</v>
      </c>
      <c r="H7" s="162">
        <v>4</v>
      </c>
      <c r="I7" s="205">
        <f t="shared" ref="I7:I12" si="1">H7/J7</f>
        <v>0.36363636363636365</v>
      </c>
      <c r="J7" s="162">
        <f t="shared" ref="J7:J12" si="2">F7+H7</f>
        <v>11</v>
      </c>
      <c r="K7" s="164">
        <f t="shared" ref="K7:K9" si="3">J7*100/95</f>
        <v>11.578947368421053</v>
      </c>
      <c r="P7" s="442"/>
      <c r="Q7" s="165" t="s">
        <v>2</v>
      </c>
      <c r="R7" s="210">
        <v>1.1499999999999999</v>
      </c>
      <c r="S7" s="167">
        <v>0.35</v>
      </c>
      <c r="T7" s="166">
        <v>1</v>
      </c>
      <c r="U7" s="166">
        <v>2</v>
      </c>
      <c r="V7" s="444"/>
      <c r="W7" s="446"/>
      <c r="X7" s="440"/>
    </row>
    <row r="8" spans="4:24" ht="15.75">
      <c r="D8" s="441" t="s">
        <v>258</v>
      </c>
      <c r="E8" s="204" t="s">
        <v>260</v>
      </c>
      <c r="F8" s="162">
        <v>14</v>
      </c>
      <c r="G8" s="205">
        <f t="shared" si="0"/>
        <v>0.82352941176470584</v>
      </c>
      <c r="H8" s="162">
        <v>3</v>
      </c>
      <c r="I8" s="205">
        <f t="shared" si="1"/>
        <v>0.17647058823529413</v>
      </c>
      <c r="J8" s="162">
        <f t="shared" si="2"/>
        <v>17</v>
      </c>
      <c r="K8" s="164">
        <f t="shared" si="3"/>
        <v>17.894736842105264</v>
      </c>
      <c r="P8" s="448" t="s">
        <v>302</v>
      </c>
      <c r="Q8" s="165" t="s">
        <v>3</v>
      </c>
      <c r="R8" s="210">
        <v>1.34</v>
      </c>
      <c r="S8" s="167">
        <v>0.97399999999999998</v>
      </c>
      <c r="T8" s="166">
        <v>0</v>
      </c>
      <c r="U8" s="166">
        <v>3</v>
      </c>
      <c r="V8" s="450">
        <v>0.76</v>
      </c>
      <c r="W8" s="445">
        <v>0</v>
      </c>
      <c r="X8" s="440">
        <v>0</v>
      </c>
    </row>
    <row r="9" spans="4:24">
      <c r="D9" s="441"/>
      <c r="E9" s="204" t="s">
        <v>222</v>
      </c>
      <c r="F9" s="162">
        <v>46</v>
      </c>
      <c r="G9" s="205">
        <f t="shared" si="0"/>
        <v>0.66666666666666663</v>
      </c>
      <c r="H9" s="162">
        <v>23</v>
      </c>
      <c r="I9" s="205">
        <f t="shared" si="1"/>
        <v>0.33333333333333331</v>
      </c>
      <c r="J9" s="162">
        <f t="shared" si="2"/>
        <v>69</v>
      </c>
      <c r="K9" s="164">
        <f t="shared" si="3"/>
        <v>72.631578947368425</v>
      </c>
      <c r="P9" s="448"/>
      <c r="Q9" s="165" t="s">
        <v>2</v>
      </c>
      <c r="R9" s="210">
        <v>0.3</v>
      </c>
      <c r="S9" s="167">
        <v>0.55000000000000004</v>
      </c>
      <c r="T9" s="166">
        <v>0</v>
      </c>
      <c r="U9" s="166">
        <v>2</v>
      </c>
      <c r="V9" s="451"/>
      <c r="W9" s="446"/>
      <c r="X9" s="440"/>
    </row>
    <row r="10" spans="4:24" ht="15.75" customHeight="1">
      <c r="D10" s="441"/>
      <c r="E10" s="204" t="s">
        <v>223</v>
      </c>
      <c r="F10" s="162">
        <v>6</v>
      </c>
      <c r="G10" s="205">
        <f t="shared" si="0"/>
        <v>0.66666666666666663</v>
      </c>
      <c r="H10" s="162">
        <v>3</v>
      </c>
      <c r="I10" s="205">
        <f t="shared" si="1"/>
        <v>0.33333333333333331</v>
      </c>
      <c r="J10" s="162">
        <f t="shared" si="2"/>
        <v>9</v>
      </c>
      <c r="K10" s="164">
        <f>J10*100/95</f>
        <v>9.473684210526315</v>
      </c>
      <c r="P10" s="442" t="s">
        <v>261</v>
      </c>
      <c r="Q10" s="165" t="s">
        <v>3</v>
      </c>
      <c r="R10" s="211">
        <v>2.62</v>
      </c>
      <c r="S10" s="208">
        <v>0.67</v>
      </c>
      <c r="T10" s="207">
        <v>2</v>
      </c>
      <c r="U10" s="207">
        <v>4</v>
      </c>
      <c r="V10" s="443">
        <v>0.42899999999999999</v>
      </c>
      <c r="W10" s="445">
        <v>0</v>
      </c>
      <c r="X10" s="440">
        <v>0</v>
      </c>
    </row>
    <row r="11" spans="4:24">
      <c r="D11" s="441" t="s">
        <v>257</v>
      </c>
      <c r="E11" s="204" t="s">
        <v>9</v>
      </c>
      <c r="F11" s="162">
        <v>43</v>
      </c>
      <c r="G11" s="205">
        <f t="shared" si="0"/>
        <v>0.671875</v>
      </c>
      <c r="H11" s="162">
        <v>21</v>
      </c>
      <c r="I11" s="205">
        <f t="shared" si="1"/>
        <v>0.328125</v>
      </c>
      <c r="J11" s="162">
        <f t="shared" si="2"/>
        <v>64</v>
      </c>
      <c r="K11" s="164">
        <f t="shared" ref="K11:K12" si="4">J11*100/95</f>
        <v>67.368421052631575</v>
      </c>
      <c r="P11" s="442"/>
      <c r="Q11" s="165" t="s">
        <v>2</v>
      </c>
      <c r="R11" s="210">
        <v>2.12</v>
      </c>
      <c r="S11" s="167">
        <v>0.41</v>
      </c>
      <c r="T11" s="166">
        <v>1</v>
      </c>
      <c r="U11" s="166">
        <v>4</v>
      </c>
      <c r="V11" s="444"/>
      <c r="W11" s="446"/>
      <c r="X11" s="440"/>
    </row>
    <row r="12" spans="4:24">
      <c r="D12" s="441"/>
      <c r="E12" s="204" t="s">
        <v>42</v>
      </c>
      <c r="F12" s="162">
        <v>23</v>
      </c>
      <c r="G12" s="205">
        <f t="shared" si="0"/>
        <v>0.74193548387096775</v>
      </c>
      <c r="H12" s="162">
        <v>8</v>
      </c>
      <c r="I12" s="205">
        <f t="shared" si="1"/>
        <v>0.25806451612903225</v>
      </c>
      <c r="J12" s="162">
        <f t="shared" si="2"/>
        <v>31</v>
      </c>
      <c r="K12" s="164">
        <f t="shared" si="4"/>
        <v>32.631578947368418</v>
      </c>
    </row>
    <row r="13" spans="4:24" ht="15" customHeight="1"/>
    <row r="19" spans="14:60">
      <c r="BA19" s="340" t="s">
        <v>224</v>
      </c>
      <c r="BB19" s="340"/>
      <c r="BC19" s="340" t="s">
        <v>0</v>
      </c>
      <c r="BD19" s="340"/>
      <c r="BE19" s="340"/>
      <c r="BF19" s="340"/>
      <c r="BG19" s="340" t="s">
        <v>1</v>
      </c>
      <c r="BH19" s="340"/>
    </row>
    <row r="20" spans="14:60">
      <c r="BA20" s="340"/>
      <c r="BB20" s="340"/>
      <c r="BC20" s="340" t="s">
        <v>2</v>
      </c>
      <c r="BD20" s="340"/>
      <c r="BE20" s="340" t="s">
        <v>3</v>
      </c>
      <c r="BF20" s="340"/>
      <c r="BG20" s="340"/>
      <c r="BH20" s="340"/>
    </row>
    <row r="21" spans="14:60">
      <c r="BA21" s="340"/>
      <c r="BB21" s="340"/>
      <c r="BC21" s="178" t="s">
        <v>9</v>
      </c>
      <c r="BD21" s="178" t="s">
        <v>10</v>
      </c>
      <c r="BE21" s="178" t="s">
        <v>9</v>
      </c>
      <c r="BF21" s="178" t="s">
        <v>10</v>
      </c>
      <c r="BG21" s="178" t="s">
        <v>9</v>
      </c>
      <c r="BH21" s="178" t="s">
        <v>10</v>
      </c>
    </row>
    <row r="22" spans="14:60">
      <c r="BA22" s="441" t="s">
        <v>273</v>
      </c>
      <c r="BB22" s="203" t="s">
        <v>269</v>
      </c>
      <c r="BC22" s="162">
        <v>58</v>
      </c>
      <c r="BD22" s="205">
        <f>BC22/BG22</f>
        <v>0.80555555555555558</v>
      </c>
      <c r="BE22" s="162">
        <v>14</v>
      </c>
      <c r="BF22" s="205">
        <f>BE22/BG22</f>
        <v>0.19444444444444445</v>
      </c>
      <c r="BG22" s="162">
        <f>BC22+BE22</f>
        <v>72</v>
      </c>
      <c r="BH22" s="164">
        <f>BG22*100/95</f>
        <v>75.78947368421052</v>
      </c>
    </row>
    <row r="23" spans="14:60">
      <c r="BA23" s="441"/>
      <c r="BB23" s="203" t="s">
        <v>270</v>
      </c>
      <c r="BC23" s="162">
        <v>8</v>
      </c>
      <c r="BD23" s="205">
        <f t="shared" ref="BD23:BD27" si="5">BC23/BG23</f>
        <v>0.34782608695652173</v>
      </c>
      <c r="BE23" s="162">
        <v>15</v>
      </c>
      <c r="BF23" s="205">
        <f t="shared" ref="BF23:BF27" si="6">BE23/BG23</f>
        <v>0.65217391304347827</v>
      </c>
      <c r="BG23" s="162">
        <f t="shared" ref="BG23:BG27" si="7">BC23+BE23</f>
        <v>23</v>
      </c>
      <c r="BH23" s="164">
        <f t="shared" ref="BH23:BH25" si="8">BG23*100/95</f>
        <v>24.210526315789473</v>
      </c>
    </row>
    <row r="24" spans="14:60">
      <c r="BA24" s="452" t="s">
        <v>274</v>
      </c>
      <c r="BB24" s="204" t="s">
        <v>264</v>
      </c>
      <c r="BC24" s="162">
        <v>63</v>
      </c>
      <c r="BD24" s="205">
        <f t="shared" si="5"/>
        <v>0.80769230769230771</v>
      </c>
      <c r="BE24" s="162">
        <v>15</v>
      </c>
      <c r="BF24" s="205">
        <f t="shared" si="6"/>
        <v>0.19230769230769232</v>
      </c>
      <c r="BG24" s="162">
        <f t="shared" si="7"/>
        <v>78</v>
      </c>
      <c r="BH24" s="164">
        <f t="shared" si="8"/>
        <v>82.10526315789474</v>
      </c>
    </row>
    <row r="25" spans="14:60">
      <c r="BA25" s="453"/>
      <c r="BB25" s="204" t="s">
        <v>265</v>
      </c>
      <c r="BC25" s="162">
        <v>3</v>
      </c>
      <c r="BD25" s="205">
        <f t="shared" si="5"/>
        <v>0.17647058823529413</v>
      </c>
      <c r="BE25" s="162">
        <v>14</v>
      </c>
      <c r="BF25" s="205">
        <f t="shared" si="6"/>
        <v>0.82352941176470584</v>
      </c>
      <c r="BG25" s="162">
        <f t="shared" si="7"/>
        <v>17</v>
      </c>
      <c r="BH25" s="164">
        <f t="shared" si="8"/>
        <v>17.894736842105264</v>
      </c>
    </row>
    <row r="26" spans="14:60" ht="15.75">
      <c r="BA26" s="441" t="s">
        <v>272</v>
      </c>
      <c r="BB26" s="204" t="s">
        <v>268</v>
      </c>
      <c r="BC26" s="162">
        <v>58</v>
      </c>
      <c r="BD26" s="205">
        <f t="shared" si="5"/>
        <v>0.95081967213114749</v>
      </c>
      <c r="BE26" s="162">
        <v>3</v>
      </c>
      <c r="BF26" s="205">
        <f t="shared" si="6"/>
        <v>4.9180327868852458E-2</v>
      </c>
      <c r="BG26" s="162">
        <f t="shared" si="7"/>
        <v>61</v>
      </c>
      <c r="BH26" s="164">
        <f>BG26*100/95</f>
        <v>64.21052631578948</v>
      </c>
    </row>
    <row r="27" spans="14:60" ht="15.75">
      <c r="BA27" s="441"/>
      <c r="BB27" s="204" t="s">
        <v>267</v>
      </c>
      <c r="BC27" s="162">
        <v>10</v>
      </c>
      <c r="BD27" s="205">
        <f t="shared" si="5"/>
        <v>0.27777777777777779</v>
      </c>
      <c r="BE27" s="162">
        <v>26</v>
      </c>
      <c r="BF27" s="205">
        <f t="shared" si="6"/>
        <v>0.72222222222222221</v>
      </c>
      <c r="BG27" s="162">
        <f t="shared" si="7"/>
        <v>36</v>
      </c>
      <c r="BH27" s="164">
        <f t="shared" ref="BH27" si="9">BG27*100/95</f>
        <v>37.89473684210526</v>
      </c>
    </row>
    <row r="30" spans="14:60">
      <c r="N30" s="197"/>
      <c r="O30" s="197" t="s">
        <v>224</v>
      </c>
      <c r="P30" s="80" t="s">
        <v>9</v>
      </c>
      <c r="Q30" s="80" t="s">
        <v>10</v>
      </c>
    </row>
    <row r="31" spans="14:60">
      <c r="N31" s="441" t="s">
        <v>259</v>
      </c>
      <c r="O31" s="203" t="s">
        <v>219</v>
      </c>
      <c r="P31" s="80">
        <v>84</v>
      </c>
      <c r="Q31" s="206">
        <f>P31/95</f>
        <v>0.88421052631578945</v>
      </c>
    </row>
    <row r="32" spans="14:60">
      <c r="N32" s="441"/>
      <c r="O32" s="203" t="s">
        <v>220</v>
      </c>
      <c r="P32" s="80">
        <v>11</v>
      </c>
      <c r="Q32" s="206">
        <f t="shared" ref="Q32:Q37" si="10">P32/95</f>
        <v>0.11578947368421053</v>
      </c>
    </row>
    <row r="33" spans="4:17" ht="15.75">
      <c r="N33" s="441" t="s">
        <v>258</v>
      </c>
      <c r="O33" s="204" t="s">
        <v>260</v>
      </c>
      <c r="P33" s="80">
        <v>17</v>
      </c>
      <c r="Q33" s="206">
        <f t="shared" si="10"/>
        <v>0.17894736842105263</v>
      </c>
    </row>
    <row r="34" spans="4:17">
      <c r="N34" s="441"/>
      <c r="O34" s="204" t="s">
        <v>222</v>
      </c>
      <c r="P34" s="80">
        <v>69</v>
      </c>
      <c r="Q34" s="206">
        <f t="shared" si="10"/>
        <v>0.72631578947368425</v>
      </c>
    </row>
    <row r="35" spans="4:17">
      <c r="N35" s="441"/>
      <c r="O35" s="204" t="s">
        <v>223</v>
      </c>
      <c r="P35" s="80">
        <v>9</v>
      </c>
      <c r="Q35" s="206">
        <f t="shared" si="10"/>
        <v>9.4736842105263161E-2</v>
      </c>
    </row>
    <row r="36" spans="4:17">
      <c r="N36" s="441" t="s">
        <v>257</v>
      </c>
      <c r="O36" s="204" t="s">
        <v>9</v>
      </c>
      <c r="P36" s="80">
        <v>64</v>
      </c>
      <c r="Q36" s="206">
        <f t="shared" si="10"/>
        <v>0.67368421052631577</v>
      </c>
    </row>
    <row r="37" spans="4:17">
      <c r="N37" s="441"/>
      <c r="O37" s="204" t="s">
        <v>42</v>
      </c>
      <c r="P37" s="80">
        <v>31</v>
      </c>
      <c r="Q37" s="206">
        <f t="shared" si="10"/>
        <v>0.32631578947368423</v>
      </c>
    </row>
    <row r="48" spans="4:17">
      <c r="D48" s="340" t="s">
        <v>224</v>
      </c>
      <c r="E48" s="340"/>
      <c r="F48" s="340" t="s">
        <v>0</v>
      </c>
      <c r="G48" s="340"/>
      <c r="H48" s="340"/>
      <c r="I48" s="340"/>
      <c r="J48" s="340" t="s">
        <v>1</v>
      </c>
      <c r="K48" s="340"/>
    </row>
    <row r="49" spans="4:11">
      <c r="D49" s="340"/>
      <c r="E49" s="340"/>
      <c r="F49" s="340" t="s">
        <v>2</v>
      </c>
      <c r="G49" s="340"/>
      <c r="H49" s="340" t="s">
        <v>3</v>
      </c>
      <c r="I49" s="340"/>
      <c r="J49" s="340"/>
      <c r="K49" s="340"/>
    </row>
    <row r="50" spans="4:11">
      <c r="D50" s="340"/>
      <c r="E50" s="340"/>
      <c r="F50" s="178" t="s">
        <v>9</v>
      </c>
      <c r="G50" s="178" t="s">
        <v>10</v>
      </c>
      <c r="H50" s="178" t="s">
        <v>9</v>
      </c>
      <c r="I50" s="178" t="s">
        <v>10</v>
      </c>
      <c r="J50" s="178" t="s">
        <v>9</v>
      </c>
      <c r="K50" s="178" t="s">
        <v>10</v>
      </c>
    </row>
    <row r="51" spans="4:11">
      <c r="D51" s="438" t="s">
        <v>225</v>
      </c>
      <c r="E51" s="161" t="s">
        <v>219</v>
      </c>
      <c r="F51" s="162">
        <v>59</v>
      </c>
      <c r="G51" s="205">
        <f>F51/J51</f>
        <v>0.70238095238095233</v>
      </c>
      <c r="H51" s="162">
        <v>25</v>
      </c>
      <c r="I51" s="205">
        <f>H51/J51</f>
        <v>0.29761904761904762</v>
      </c>
      <c r="J51" s="162">
        <f>F51+H51</f>
        <v>84</v>
      </c>
      <c r="K51" s="164">
        <f>J51*100/95</f>
        <v>88.421052631578945</v>
      </c>
    </row>
    <row r="52" spans="4:11">
      <c r="D52" s="438"/>
      <c r="E52" s="161" t="s">
        <v>220</v>
      </c>
      <c r="F52" s="162">
        <v>7</v>
      </c>
      <c r="G52" s="205">
        <f t="shared" ref="G52:G57" si="11">F52/J52</f>
        <v>0.63636363636363635</v>
      </c>
      <c r="H52" s="162">
        <v>4</v>
      </c>
      <c r="I52" s="205">
        <f t="shared" ref="I52:I57" si="12">H52/J52</f>
        <v>0.36363636363636365</v>
      </c>
      <c r="J52" s="162">
        <f t="shared" ref="J52:J57" si="13">F52+H52</f>
        <v>11</v>
      </c>
      <c r="K52" s="164">
        <f t="shared" ref="K52:K54" si="14">J52*100/95</f>
        <v>11.578947368421053</v>
      </c>
    </row>
    <row r="53" spans="4:11">
      <c r="D53" s="439" t="s">
        <v>226</v>
      </c>
      <c r="E53" s="163" t="s">
        <v>221</v>
      </c>
      <c r="F53" s="162">
        <v>14</v>
      </c>
      <c r="G53" s="205">
        <f t="shared" si="11"/>
        <v>0.82352941176470584</v>
      </c>
      <c r="H53" s="162">
        <v>3</v>
      </c>
      <c r="I53" s="205">
        <f t="shared" si="12"/>
        <v>0.17647058823529413</v>
      </c>
      <c r="J53" s="162">
        <f t="shared" si="13"/>
        <v>17</v>
      </c>
      <c r="K53" s="164">
        <f t="shared" si="14"/>
        <v>17.894736842105264</v>
      </c>
    </row>
    <row r="54" spans="4:11">
      <c r="D54" s="439"/>
      <c r="E54" s="163" t="s">
        <v>222</v>
      </c>
      <c r="F54" s="162">
        <v>46</v>
      </c>
      <c r="G54" s="205">
        <f t="shared" si="11"/>
        <v>0.66666666666666663</v>
      </c>
      <c r="H54" s="162">
        <v>23</v>
      </c>
      <c r="I54" s="205">
        <f t="shared" si="12"/>
        <v>0.33333333333333331</v>
      </c>
      <c r="J54" s="162">
        <f t="shared" si="13"/>
        <v>69</v>
      </c>
      <c r="K54" s="164">
        <f t="shared" si="14"/>
        <v>72.631578947368425</v>
      </c>
    </row>
    <row r="55" spans="4:11">
      <c r="D55" s="439"/>
      <c r="E55" s="163" t="s">
        <v>223</v>
      </c>
      <c r="F55" s="162">
        <v>6</v>
      </c>
      <c r="G55" s="205">
        <f t="shared" si="11"/>
        <v>0.66666666666666663</v>
      </c>
      <c r="H55" s="162">
        <v>3</v>
      </c>
      <c r="I55" s="205">
        <f t="shared" si="12"/>
        <v>0.33333333333333331</v>
      </c>
      <c r="J55" s="162">
        <f t="shared" si="13"/>
        <v>9</v>
      </c>
      <c r="K55" s="164">
        <f>J55*100/95</f>
        <v>9.473684210526315</v>
      </c>
    </row>
    <row r="56" spans="4:11">
      <c r="D56" s="439" t="s">
        <v>227</v>
      </c>
      <c r="E56" s="163" t="s">
        <v>9</v>
      </c>
      <c r="F56" s="162">
        <v>43</v>
      </c>
      <c r="G56" s="205">
        <f t="shared" si="11"/>
        <v>0.671875</v>
      </c>
      <c r="H56" s="162">
        <v>21</v>
      </c>
      <c r="I56" s="205">
        <f t="shared" si="12"/>
        <v>0.328125</v>
      </c>
      <c r="J56" s="162">
        <f t="shared" si="13"/>
        <v>64</v>
      </c>
      <c r="K56" s="164">
        <f t="shared" ref="K56:K57" si="15">J56*100/95</f>
        <v>67.368421052631575</v>
      </c>
    </row>
    <row r="57" spans="4:11">
      <c r="D57" s="439"/>
      <c r="E57" s="163" t="s">
        <v>42</v>
      </c>
      <c r="F57" s="162">
        <v>23</v>
      </c>
      <c r="G57" s="205">
        <f t="shared" si="11"/>
        <v>0.74193548387096775</v>
      </c>
      <c r="H57" s="162">
        <v>8</v>
      </c>
      <c r="I57" s="205">
        <f t="shared" si="12"/>
        <v>0.25806451612903225</v>
      </c>
      <c r="J57" s="162">
        <f t="shared" si="13"/>
        <v>31</v>
      </c>
      <c r="K57" s="164">
        <f t="shared" si="15"/>
        <v>32.631578947368418</v>
      </c>
    </row>
    <row r="58" spans="4:11" ht="15" customHeight="1">
      <c r="D58" s="341" t="s">
        <v>13</v>
      </c>
      <c r="E58" s="342"/>
      <c r="F58" s="342"/>
      <c r="G58" s="342"/>
      <c r="H58" s="342"/>
      <c r="I58" s="342"/>
      <c r="J58" s="342"/>
      <c r="K58" s="343"/>
    </row>
    <row r="64" spans="4:11">
      <c r="D64" s="340" t="s">
        <v>224</v>
      </c>
      <c r="E64" s="340"/>
      <c r="F64" s="340" t="s">
        <v>0</v>
      </c>
      <c r="G64" s="340"/>
      <c r="H64" s="340"/>
      <c r="I64" s="340"/>
      <c r="J64" s="340" t="s">
        <v>1</v>
      </c>
      <c r="K64" s="340"/>
    </row>
    <row r="65" spans="4:11">
      <c r="D65" s="340"/>
      <c r="E65" s="340"/>
      <c r="F65" s="340" t="s">
        <v>2</v>
      </c>
      <c r="G65" s="340"/>
      <c r="H65" s="340" t="s">
        <v>3</v>
      </c>
      <c r="I65" s="340"/>
      <c r="J65" s="340"/>
      <c r="K65" s="340"/>
    </row>
    <row r="66" spans="4:11">
      <c r="D66" s="340"/>
      <c r="E66" s="340"/>
      <c r="F66" s="178" t="s">
        <v>9</v>
      </c>
      <c r="G66" s="178" t="s">
        <v>10</v>
      </c>
      <c r="H66" s="178" t="s">
        <v>9</v>
      </c>
      <c r="I66" s="178" t="s">
        <v>10</v>
      </c>
      <c r="J66" s="178" t="s">
        <v>9</v>
      </c>
      <c r="K66" s="178" t="s">
        <v>10</v>
      </c>
    </row>
    <row r="67" spans="4:11">
      <c r="D67" s="441" t="s">
        <v>263</v>
      </c>
      <c r="E67" s="203" t="s">
        <v>269</v>
      </c>
      <c r="F67" s="162">
        <v>58</v>
      </c>
      <c r="G67" s="205">
        <f>F67/J67</f>
        <v>0.80555555555555558</v>
      </c>
      <c r="H67" s="162">
        <v>14</v>
      </c>
      <c r="I67" s="205">
        <f>H67/J67</f>
        <v>0.19444444444444445</v>
      </c>
      <c r="J67" s="162">
        <f>F67+H67</f>
        <v>72</v>
      </c>
      <c r="K67" s="164">
        <f>J67*100/95</f>
        <v>75.78947368421052</v>
      </c>
    </row>
    <row r="68" spans="4:11">
      <c r="D68" s="441"/>
      <c r="E68" s="203" t="s">
        <v>270</v>
      </c>
      <c r="F68" s="162">
        <v>8</v>
      </c>
      <c r="G68" s="205">
        <f t="shared" ref="G68:G75" si="16">F68/J68</f>
        <v>0.34782608695652173</v>
      </c>
      <c r="H68" s="162">
        <v>15</v>
      </c>
      <c r="I68" s="205">
        <f t="shared" ref="I68:I75" si="17">H68/J68</f>
        <v>0.65217391304347827</v>
      </c>
      <c r="J68" s="162">
        <f t="shared" ref="J68:J75" si="18">F68+H68</f>
        <v>23</v>
      </c>
      <c r="K68" s="164">
        <f t="shared" ref="K68:K70" si="19">J68*100/95</f>
        <v>24.210526315789473</v>
      </c>
    </row>
    <row r="69" spans="4:11">
      <c r="D69" s="452" t="s">
        <v>266</v>
      </c>
      <c r="E69" s="204" t="s">
        <v>264</v>
      </c>
      <c r="F69" s="162">
        <v>63</v>
      </c>
      <c r="G69" s="205">
        <f t="shared" si="16"/>
        <v>0.80769230769230771</v>
      </c>
      <c r="H69" s="162">
        <v>15</v>
      </c>
      <c r="I69" s="205">
        <f t="shared" si="17"/>
        <v>0.19230769230769232</v>
      </c>
      <c r="J69" s="162">
        <f t="shared" si="18"/>
        <v>78</v>
      </c>
      <c r="K69" s="164">
        <f t="shared" si="19"/>
        <v>82.10526315789474</v>
      </c>
    </row>
    <row r="70" spans="4:11">
      <c r="D70" s="453"/>
      <c r="E70" s="204" t="s">
        <v>265</v>
      </c>
      <c r="F70" s="162">
        <v>3</v>
      </c>
      <c r="G70" s="205">
        <f t="shared" si="16"/>
        <v>0.17647058823529413</v>
      </c>
      <c r="H70" s="162">
        <v>14</v>
      </c>
      <c r="I70" s="205">
        <f t="shared" si="17"/>
        <v>0.82352941176470584</v>
      </c>
      <c r="J70" s="162">
        <f t="shared" si="18"/>
        <v>17</v>
      </c>
      <c r="K70" s="164">
        <f t="shared" si="19"/>
        <v>17.894736842105264</v>
      </c>
    </row>
    <row r="71" spans="4:11" ht="15.75">
      <c r="D71" s="441" t="s">
        <v>271</v>
      </c>
      <c r="E71" s="204" t="s">
        <v>268</v>
      </c>
      <c r="F71" s="162">
        <v>58</v>
      </c>
      <c r="G71" s="205">
        <f t="shared" si="16"/>
        <v>0.95081967213114749</v>
      </c>
      <c r="H71" s="162">
        <v>3</v>
      </c>
      <c r="I71" s="205">
        <f t="shared" si="17"/>
        <v>4.9180327868852458E-2</v>
      </c>
      <c r="J71" s="162">
        <f t="shared" si="18"/>
        <v>61</v>
      </c>
      <c r="K71" s="164">
        <f>J71*100/95</f>
        <v>64.21052631578948</v>
      </c>
    </row>
    <row r="72" spans="4:11" ht="15.75">
      <c r="D72" s="441"/>
      <c r="E72" s="204" t="s">
        <v>267</v>
      </c>
      <c r="F72" s="162">
        <v>10</v>
      </c>
      <c r="G72" s="205">
        <f t="shared" si="16"/>
        <v>0.27777777777777779</v>
      </c>
      <c r="H72" s="162">
        <v>26</v>
      </c>
      <c r="I72" s="205">
        <f t="shared" si="17"/>
        <v>0.72222222222222221</v>
      </c>
      <c r="J72" s="162">
        <f t="shared" si="18"/>
        <v>36</v>
      </c>
      <c r="K72" s="164">
        <f t="shared" ref="K72:K74" si="20">J72*100/95</f>
        <v>37.89473684210526</v>
      </c>
    </row>
    <row r="73" spans="4:11" ht="15.75">
      <c r="D73" s="439" t="s">
        <v>226</v>
      </c>
      <c r="E73" s="204" t="s">
        <v>260</v>
      </c>
      <c r="F73" s="162">
        <v>14</v>
      </c>
      <c r="G73" s="205">
        <f t="shared" si="16"/>
        <v>0.82352941176470584</v>
      </c>
      <c r="H73" s="162">
        <v>3</v>
      </c>
      <c r="I73" s="205">
        <f t="shared" si="17"/>
        <v>0.17647058823529413</v>
      </c>
      <c r="J73" s="162">
        <f t="shared" si="18"/>
        <v>17</v>
      </c>
      <c r="K73" s="164">
        <f t="shared" si="20"/>
        <v>17.894736842105264</v>
      </c>
    </row>
    <row r="74" spans="4:11">
      <c r="D74" s="439"/>
      <c r="E74" s="204" t="s">
        <v>222</v>
      </c>
      <c r="F74" s="162">
        <v>46</v>
      </c>
      <c r="G74" s="205">
        <f t="shared" si="16"/>
        <v>0.66666666666666663</v>
      </c>
      <c r="H74" s="162">
        <v>23</v>
      </c>
      <c r="I74" s="205">
        <f t="shared" si="17"/>
        <v>0.33333333333333331</v>
      </c>
      <c r="J74" s="162">
        <f t="shared" si="18"/>
        <v>69</v>
      </c>
      <c r="K74" s="164">
        <f t="shared" si="20"/>
        <v>72.631578947368425</v>
      </c>
    </row>
    <row r="75" spans="4:11">
      <c r="D75" s="439"/>
      <c r="E75" s="204" t="s">
        <v>223</v>
      </c>
      <c r="F75" s="162">
        <v>6</v>
      </c>
      <c r="G75" s="205">
        <f t="shared" si="16"/>
        <v>0.66666666666666663</v>
      </c>
      <c r="H75" s="162">
        <v>3</v>
      </c>
      <c r="I75" s="205">
        <f t="shared" si="17"/>
        <v>0.33333333333333331</v>
      </c>
      <c r="J75" s="162">
        <f t="shared" si="18"/>
        <v>9</v>
      </c>
      <c r="K75" s="164">
        <f>J75*100/95</f>
        <v>9.473684210526315</v>
      </c>
    </row>
    <row r="76" spans="4:11">
      <c r="D76" s="438" t="s">
        <v>225</v>
      </c>
      <c r="E76" s="161" t="s">
        <v>219</v>
      </c>
      <c r="F76" s="162">
        <v>59</v>
      </c>
      <c r="G76" s="205">
        <f>F76/J76</f>
        <v>0.70238095238095233</v>
      </c>
      <c r="H76" s="162">
        <v>25</v>
      </c>
      <c r="I76" s="205">
        <f>H76/J76</f>
        <v>0.29761904761904762</v>
      </c>
      <c r="J76" s="162">
        <f>F76+H76</f>
        <v>84</v>
      </c>
      <c r="K76" s="164">
        <f>J76*100/95</f>
        <v>88.421052631578945</v>
      </c>
    </row>
    <row r="77" spans="4:11">
      <c r="D77" s="438"/>
      <c r="E77" s="161" t="s">
        <v>220</v>
      </c>
      <c r="F77" s="162">
        <v>7</v>
      </c>
      <c r="G77" s="205">
        <f t="shared" ref="G77:G79" si="21">F77/J77</f>
        <v>0.63636363636363635</v>
      </c>
      <c r="H77" s="162">
        <v>4</v>
      </c>
      <c r="I77" s="205">
        <f t="shared" ref="I77:I79" si="22">H77/J77</f>
        <v>0.36363636363636365</v>
      </c>
      <c r="J77" s="162">
        <f t="shared" ref="J77:J79" si="23">F77+H77</f>
        <v>11</v>
      </c>
      <c r="K77" s="164">
        <f t="shared" ref="K77:K79" si="24">J77*100/95</f>
        <v>11.578947368421053</v>
      </c>
    </row>
    <row r="78" spans="4:11">
      <c r="D78" s="439" t="s">
        <v>227</v>
      </c>
      <c r="E78" s="163" t="s">
        <v>9</v>
      </c>
      <c r="F78" s="162">
        <v>43</v>
      </c>
      <c r="G78" s="205">
        <f t="shared" si="21"/>
        <v>0.671875</v>
      </c>
      <c r="H78" s="162">
        <v>21</v>
      </c>
      <c r="I78" s="205">
        <f t="shared" si="22"/>
        <v>0.328125</v>
      </c>
      <c r="J78" s="162">
        <f t="shared" si="23"/>
        <v>64</v>
      </c>
      <c r="K78" s="164">
        <f t="shared" si="24"/>
        <v>67.368421052631575</v>
      </c>
    </row>
    <row r="79" spans="4:11">
      <c r="D79" s="439"/>
      <c r="E79" s="163" t="s">
        <v>42</v>
      </c>
      <c r="F79" s="162">
        <v>23</v>
      </c>
      <c r="G79" s="205">
        <f t="shared" si="21"/>
        <v>0.74193548387096775</v>
      </c>
      <c r="H79" s="162">
        <v>8</v>
      </c>
      <c r="I79" s="205">
        <f t="shared" si="22"/>
        <v>0.25806451612903225</v>
      </c>
      <c r="J79" s="162">
        <f t="shared" si="23"/>
        <v>31</v>
      </c>
      <c r="K79" s="164">
        <f t="shared" si="24"/>
        <v>32.631578947368418</v>
      </c>
    </row>
  </sheetData>
  <mergeCells count="58">
    <mergeCell ref="D71:D72"/>
    <mergeCell ref="BA22:BA23"/>
    <mergeCell ref="BA24:BA25"/>
    <mergeCell ref="BA26:BA27"/>
    <mergeCell ref="BA19:BB21"/>
    <mergeCell ref="BG19:BH20"/>
    <mergeCell ref="BC20:BD20"/>
    <mergeCell ref="BE20:BF20"/>
    <mergeCell ref="D67:D68"/>
    <mergeCell ref="D69:D70"/>
    <mergeCell ref="BC19:BF19"/>
    <mergeCell ref="V10:V11"/>
    <mergeCell ref="V8:V9"/>
    <mergeCell ref="D64:E66"/>
    <mergeCell ref="F64:I64"/>
    <mergeCell ref="J64:K65"/>
    <mergeCell ref="F65:G65"/>
    <mergeCell ref="H65:I65"/>
    <mergeCell ref="D6:D7"/>
    <mergeCell ref="D8:D10"/>
    <mergeCell ref="D11:D12"/>
    <mergeCell ref="D3:E5"/>
    <mergeCell ref="P6:P7"/>
    <mergeCell ref="P8:P9"/>
    <mergeCell ref="P4:Q5"/>
    <mergeCell ref="F3:I3"/>
    <mergeCell ref="J3:K4"/>
    <mergeCell ref="F4:G4"/>
    <mergeCell ref="H4:I4"/>
    <mergeCell ref="P10:P11"/>
    <mergeCell ref="P3:X3"/>
    <mergeCell ref="R4:R5"/>
    <mergeCell ref="S4:S5"/>
    <mergeCell ref="W10:W11"/>
    <mergeCell ref="T4:T5"/>
    <mergeCell ref="U4:U5"/>
    <mergeCell ref="V6:V7"/>
    <mergeCell ref="W8:W9"/>
    <mergeCell ref="X8:X9"/>
    <mergeCell ref="V4:W4"/>
    <mergeCell ref="W6:W7"/>
    <mergeCell ref="X6:X7"/>
    <mergeCell ref="D76:D77"/>
    <mergeCell ref="D78:D79"/>
    <mergeCell ref="D58:K58"/>
    <mergeCell ref="D73:D75"/>
    <mergeCell ref="X10:X11"/>
    <mergeCell ref="D51:D52"/>
    <mergeCell ref="D53:D55"/>
    <mergeCell ref="D56:D57"/>
    <mergeCell ref="D48:E50"/>
    <mergeCell ref="F48:I48"/>
    <mergeCell ref="J48:K49"/>
    <mergeCell ref="F49:G49"/>
    <mergeCell ref="H49:I49"/>
    <mergeCell ref="N31:N32"/>
    <mergeCell ref="N33:N35"/>
    <mergeCell ref="N36:N37"/>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O2:AO37"/>
  <sheetViews>
    <sheetView topLeftCell="V1" workbookViewId="0">
      <selection activeCell="AF12" sqref="AF12"/>
    </sheetView>
  </sheetViews>
  <sheetFormatPr defaultRowHeight="15"/>
  <cols>
    <col min="34" max="34" width="12.42578125" style="190" customWidth="1"/>
    <col min="35" max="41" width="9.140625" style="190"/>
  </cols>
  <sheetData>
    <row r="2" spans="15:40">
      <c r="O2" s="175"/>
    </row>
    <row r="3" spans="15:40" ht="15.75" customHeight="1">
      <c r="O3" s="175"/>
      <c r="AE3" s="176"/>
    </row>
    <row r="4" spans="15:40">
      <c r="O4" s="175"/>
      <c r="AE4" s="176"/>
      <c r="AH4" s="433" t="s">
        <v>247</v>
      </c>
      <c r="AI4" s="351" t="s">
        <v>0</v>
      </c>
      <c r="AJ4" s="351"/>
      <c r="AK4" s="351"/>
      <c r="AL4" s="351"/>
      <c r="AM4" s="351" t="s">
        <v>1</v>
      </c>
      <c r="AN4" s="351"/>
    </row>
    <row r="5" spans="15:40">
      <c r="O5" s="175"/>
      <c r="AE5" s="176"/>
      <c r="AH5" s="437"/>
      <c r="AI5" s="351" t="s">
        <v>2</v>
      </c>
      <c r="AJ5" s="351"/>
      <c r="AK5" s="351" t="s">
        <v>3</v>
      </c>
      <c r="AL5" s="351"/>
      <c r="AM5" s="351"/>
      <c r="AN5" s="351"/>
    </row>
    <row r="6" spans="15:40">
      <c r="O6" s="175"/>
      <c r="AE6" s="176"/>
      <c r="AH6" s="434"/>
      <c r="AI6" s="179" t="s">
        <v>9</v>
      </c>
      <c r="AJ6" s="179" t="s">
        <v>10</v>
      </c>
      <c r="AK6" s="179" t="s">
        <v>9</v>
      </c>
      <c r="AL6" s="179" t="s">
        <v>10</v>
      </c>
      <c r="AM6" s="179" t="s">
        <v>9</v>
      </c>
      <c r="AN6" s="179" t="s">
        <v>10</v>
      </c>
    </row>
    <row r="7" spans="15:40" ht="15.75">
      <c r="O7" s="175"/>
      <c r="AE7" s="176"/>
      <c r="AH7" s="179" t="s">
        <v>33</v>
      </c>
      <c r="AI7" s="48">
        <v>28</v>
      </c>
      <c r="AJ7" s="49">
        <f>AI7*100/AM7</f>
        <v>84.848484848484844</v>
      </c>
      <c r="AK7" s="48">
        <v>5</v>
      </c>
      <c r="AL7" s="117">
        <f>AK7*100/AM7</f>
        <v>15.151515151515152</v>
      </c>
      <c r="AM7" s="48">
        <f>AI7+AK7</f>
        <v>33</v>
      </c>
      <c r="AN7" s="51">
        <f>AM7*100/95</f>
        <v>34.736842105263158</v>
      </c>
    </row>
    <row r="8" spans="15:40" ht="15.75">
      <c r="O8" s="175"/>
      <c r="AE8" s="176"/>
      <c r="AH8" s="179" t="s">
        <v>34</v>
      </c>
      <c r="AI8" s="48">
        <v>38</v>
      </c>
      <c r="AJ8" s="49">
        <f t="shared" ref="AJ8:AJ9" si="0">AI8*100/AM8</f>
        <v>61.29032258064516</v>
      </c>
      <c r="AK8" s="48">
        <v>24</v>
      </c>
      <c r="AL8" s="117">
        <f>AK8*100/AM8</f>
        <v>38.70967741935484</v>
      </c>
      <c r="AM8" s="48">
        <f t="shared" ref="AM8:AM9" si="1">AI8+AK8</f>
        <v>62</v>
      </c>
      <c r="AN8" s="51">
        <f t="shared" ref="AN8:AN9" si="2">AM8*100/95</f>
        <v>65.263157894736835</v>
      </c>
    </row>
    <row r="9" spans="15:40" ht="15.75">
      <c r="O9" s="175"/>
      <c r="AE9" s="176"/>
      <c r="AH9" s="180" t="s">
        <v>1</v>
      </c>
      <c r="AI9" s="180">
        <v>66</v>
      </c>
      <c r="AJ9" s="49">
        <f t="shared" si="0"/>
        <v>69.473684210526315</v>
      </c>
      <c r="AK9" s="180">
        <v>29</v>
      </c>
      <c r="AL9" s="50">
        <f>AK9*100/AM9</f>
        <v>30.526315789473685</v>
      </c>
      <c r="AM9" s="48">
        <f t="shared" si="1"/>
        <v>95</v>
      </c>
      <c r="AN9" s="51">
        <f t="shared" si="2"/>
        <v>100</v>
      </c>
    </row>
    <row r="10" spans="15:40">
      <c r="O10" s="175"/>
      <c r="AE10" s="176"/>
      <c r="AH10" s="454" t="s">
        <v>251</v>
      </c>
      <c r="AI10" s="454"/>
      <c r="AJ10" s="454"/>
      <c r="AK10" s="454"/>
      <c r="AL10" s="454"/>
      <c r="AM10" s="454"/>
      <c r="AN10" s="454"/>
    </row>
    <row r="11" spans="15:40" ht="39" customHeight="1">
      <c r="O11" s="175"/>
      <c r="AE11" s="176"/>
      <c r="AH11" s="455" t="s">
        <v>252</v>
      </c>
      <c r="AI11" s="456"/>
      <c r="AJ11" s="456"/>
      <c r="AK11" s="456"/>
      <c r="AL11" s="456"/>
      <c r="AM11" s="456"/>
      <c r="AN11" s="457"/>
    </row>
    <row r="12" spans="15:40">
      <c r="O12" s="175"/>
      <c r="AE12" s="176"/>
    </row>
    <row r="13" spans="15:40">
      <c r="O13" s="175"/>
      <c r="AE13" s="176"/>
    </row>
    <row r="14" spans="15:40">
      <c r="AE14" s="176"/>
      <c r="AH14" s="458" t="s">
        <v>248</v>
      </c>
      <c r="AI14" s="458"/>
      <c r="AJ14" s="458"/>
      <c r="AK14" s="458"/>
      <c r="AL14" s="458"/>
      <c r="AM14" s="458"/>
      <c r="AN14" s="191"/>
    </row>
    <row r="15" spans="15:40" ht="28.5">
      <c r="AE15" s="176"/>
      <c r="AH15" s="459"/>
      <c r="AI15" s="192" t="s">
        <v>228</v>
      </c>
      <c r="AJ15" s="192" t="s">
        <v>20</v>
      </c>
      <c r="AK15" s="192" t="s">
        <v>21</v>
      </c>
      <c r="AL15" s="192" t="s">
        <v>17</v>
      </c>
      <c r="AM15" s="192" t="s">
        <v>249</v>
      </c>
      <c r="AN15" s="191"/>
    </row>
    <row r="16" spans="15:40">
      <c r="AE16" s="176"/>
      <c r="AH16" s="192" t="s">
        <v>16</v>
      </c>
      <c r="AI16" s="193">
        <v>95</v>
      </c>
      <c r="AJ16" s="193">
        <v>18</v>
      </c>
      <c r="AK16" s="193">
        <v>98</v>
      </c>
      <c r="AL16" s="194">
        <v>55.02</v>
      </c>
      <c r="AM16" s="194">
        <v>17.2</v>
      </c>
      <c r="AN16" s="191"/>
    </row>
    <row r="17" spans="31:40">
      <c r="AE17" s="176"/>
      <c r="AH17" s="192" t="s">
        <v>246</v>
      </c>
      <c r="AI17" s="193">
        <v>29</v>
      </c>
      <c r="AJ17" s="192">
        <v>29</v>
      </c>
      <c r="AK17" s="192">
        <v>98</v>
      </c>
      <c r="AL17" s="195">
        <v>62.3</v>
      </c>
      <c r="AM17" s="195">
        <v>16.2</v>
      </c>
      <c r="AN17" s="191"/>
    </row>
    <row r="18" spans="31:40">
      <c r="AE18" s="176"/>
      <c r="AH18" s="93" t="s">
        <v>250</v>
      </c>
      <c r="AI18" s="93">
        <v>66</v>
      </c>
      <c r="AJ18" s="93">
        <v>18</v>
      </c>
      <c r="AK18" s="93">
        <v>84</v>
      </c>
      <c r="AL18" s="196">
        <v>51.53</v>
      </c>
      <c r="AM18" s="196">
        <v>16.5</v>
      </c>
    </row>
    <row r="19" spans="31:40" ht="33.75" customHeight="1">
      <c r="AE19" s="176"/>
      <c r="AH19" s="460" t="s">
        <v>253</v>
      </c>
      <c r="AI19" s="460"/>
      <c r="AJ19" s="460"/>
      <c r="AK19" s="460"/>
      <c r="AL19" s="460"/>
      <c r="AM19" s="460"/>
    </row>
    <row r="20" spans="31:40">
      <c r="AE20" s="176"/>
    </row>
    <row r="21" spans="31:40">
      <c r="AE21" s="176"/>
    </row>
    <row r="22" spans="31:40">
      <c r="AE22" s="176"/>
    </row>
    <row r="23" spans="31:40">
      <c r="AE23" s="176"/>
    </row>
    <row r="24" spans="31:40">
      <c r="AE24" s="176"/>
    </row>
    <row r="25" spans="31:40">
      <c r="AE25" s="176"/>
    </row>
    <row r="26" spans="31:40">
      <c r="AE26" s="176"/>
    </row>
    <row r="27" spans="31:40">
      <c r="AE27" s="176"/>
    </row>
    <row r="28" spans="31:40">
      <c r="AE28" s="176"/>
    </row>
    <row r="29" spans="31:40">
      <c r="AE29" s="176"/>
    </row>
    <row r="30" spans="31:40">
      <c r="AE30" s="176"/>
    </row>
    <row r="31" spans="31:40">
      <c r="AE31" s="176"/>
    </row>
    <row r="32" spans="31:40">
      <c r="AE32" s="176"/>
    </row>
    <row r="33" spans="31:31">
      <c r="AE33" s="176"/>
    </row>
    <row r="34" spans="31:31">
      <c r="AE34" s="176"/>
    </row>
    <row r="35" spans="31:31">
      <c r="AE35" s="176"/>
    </row>
    <row r="36" spans="31:31">
      <c r="AE36" s="176"/>
    </row>
    <row r="37" spans="31:31">
      <c r="AE37" s="176"/>
    </row>
  </sheetData>
  <mergeCells count="10">
    <mergeCell ref="AH4:AH6"/>
    <mergeCell ref="AI4:AL4"/>
    <mergeCell ref="AM4:AN5"/>
    <mergeCell ref="AI5:AJ5"/>
    <mergeCell ref="AK5:AL5"/>
    <mergeCell ref="AH10:AN10"/>
    <mergeCell ref="AH11:AN11"/>
    <mergeCell ref="AH14:AM14"/>
    <mergeCell ref="AH15"/>
    <mergeCell ref="AH19:AM1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58"/>
  <sheetViews>
    <sheetView topLeftCell="D1" workbookViewId="0">
      <selection activeCell="K18" sqref="K18"/>
    </sheetView>
  </sheetViews>
  <sheetFormatPr defaultRowHeight="15"/>
  <cols>
    <col min="6" max="6" width="13" customWidth="1"/>
    <col min="7" max="7" width="16.42578125" customWidth="1"/>
  </cols>
  <sheetData>
    <row r="2" spans="3:13">
      <c r="C2" s="177"/>
    </row>
    <row r="3" spans="3:13">
      <c r="C3" s="177"/>
      <c r="F3" s="462"/>
      <c r="G3" s="463"/>
      <c r="H3" s="469" t="s">
        <v>0</v>
      </c>
      <c r="I3" s="362"/>
      <c r="J3" s="362"/>
      <c r="K3" s="362"/>
      <c r="L3" s="362" t="s">
        <v>1</v>
      </c>
      <c r="M3" s="362"/>
    </row>
    <row r="4" spans="3:13">
      <c r="C4" s="177"/>
      <c r="F4" s="464"/>
      <c r="G4" s="465"/>
      <c r="H4" s="469" t="s">
        <v>2</v>
      </c>
      <c r="I4" s="362"/>
      <c r="J4" s="362" t="s">
        <v>3</v>
      </c>
      <c r="K4" s="362"/>
      <c r="L4" s="362"/>
      <c r="M4" s="362"/>
    </row>
    <row r="5" spans="3:13">
      <c r="C5" s="177"/>
      <c r="F5" s="466"/>
      <c r="G5" s="467"/>
      <c r="H5" s="198" t="s">
        <v>9</v>
      </c>
      <c r="I5" s="199" t="s">
        <v>10</v>
      </c>
      <c r="J5" s="199" t="s">
        <v>9</v>
      </c>
      <c r="K5" s="199" t="s">
        <v>10</v>
      </c>
      <c r="L5" s="199" t="s">
        <v>9</v>
      </c>
      <c r="M5" s="199" t="s">
        <v>10</v>
      </c>
    </row>
    <row r="6" spans="3:13">
      <c r="C6" s="177"/>
      <c r="F6" s="461" t="s">
        <v>235</v>
      </c>
      <c r="G6" s="199" t="s">
        <v>4</v>
      </c>
      <c r="H6" s="200">
        <v>34</v>
      </c>
      <c r="I6" s="201">
        <f>H6/L6</f>
        <v>0.72340425531914898</v>
      </c>
      <c r="J6" s="44">
        <v>13</v>
      </c>
      <c r="K6" s="202">
        <f>J6/L6</f>
        <v>0.27659574468085107</v>
      </c>
      <c r="L6" s="44">
        <f>H6+J6</f>
        <v>47</v>
      </c>
      <c r="M6" s="46">
        <f>L6*100/95</f>
        <v>49.473684210526315</v>
      </c>
    </row>
    <row r="7" spans="3:13">
      <c r="C7" s="177"/>
      <c r="F7" s="461"/>
      <c r="G7" s="199" t="s">
        <v>5</v>
      </c>
      <c r="H7" s="200">
        <v>32</v>
      </c>
      <c r="I7" s="201">
        <f t="shared" ref="I7:I10" si="0">H7/L7</f>
        <v>0.66666666666666663</v>
      </c>
      <c r="J7" s="44">
        <v>16</v>
      </c>
      <c r="K7" s="202">
        <f t="shared" ref="K7:K10" si="1">J7/L7</f>
        <v>0.33333333333333331</v>
      </c>
      <c r="L7" s="44">
        <f t="shared" ref="L7:L10" si="2">H7+J7</f>
        <v>48</v>
      </c>
      <c r="M7" s="46">
        <f t="shared" ref="M7:M10" si="3">L7*100/95</f>
        <v>50.526315789473685</v>
      </c>
    </row>
    <row r="8" spans="3:13">
      <c r="C8" s="177"/>
      <c r="F8" s="468" t="s">
        <v>254</v>
      </c>
      <c r="G8" s="93" t="s">
        <v>6</v>
      </c>
      <c r="H8" s="93">
        <v>53</v>
      </c>
      <c r="I8" s="201">
        <f t="shared" si="0"/>
        <v>0.68831168831168832</v>
      </c>
      <c r="J8" s="93">
        <v>24</v>
      </c>
      <c r="K8" s="202">
        <f t="shared" si="1"/>
        <v>0.31168831168831168</v>
      </c>
      <c r="L8" s="44">
        <f t="shared" si="2"/>
        <v>77</v>
      </c>
      <c r="M8" s="46">
        <f t="shared" si="3"/>
        <v>81.05263157894737</v>
      </c>
    </row>
    <row r="9" spans="3:13">
      <c r="C9" s="177"/>
      <c r="F9" s="468"/>
      <c r="G9" s="93" t="s">
        <v>7</v>
      </c>
      <c r="H9" s="93">
        <v>13</v>
      </c>
      <c r="I9" s="201">
        <f t="shared" si="0"/>
        <v>0.72222222222222221</v>
      </c>
      <c r="J9" s="93">
        <v>5</v>
      </c>
      <c r="K9" s="202">
        <f t="shared" si="1"/>
        <v>0.27777777777777779</v>
      </c>
      <c r="L9" s="44">
        <f t="shared" si="2"/>
        <v>18</v>
      </c>
      <c r="M9" s="46">
        <f t="shared" si="3"/>
        <v>18.94736842105263</v>
      </c>
    </row>
    <row r="10" spans="3:13">
      <c r="C10" s="177"/>
      <c r="F10" s="468" t="s">
        <v>255</v>
      </c>
      <c r="G10" s="468"/>
      <c r="H10" s="93">
        <v>66</v>
      </c>
      <c r="I10" s="201">
        <f t="shared" si="0"/>
        <v>0.69473684210526321</v>
      </c>
      <c r="J10" s="93">
        <v>29</v>
      </c>
      <c r="K10" s="202">
        <f t="shared" si="1"/>
        <v>0.30526315789473685</v>
      </c>
      <c r="L10" s="44">
        <f t="shared" si="2"/>
        <v>95</v>
      </c>
      <c r="M10" s="46">
        <f t="shared" si="3"/>
        <v>100</v>
      </c>
    </row>
    <row r="11" spans="3:13">
      <c r="C11" s="177"/>
      <c r="F11" s="461" t="s">
        <v>256</v>
      </c>
      <c r="G11" s="461"/>
      <c r="H11" s="461"/>
      <c r="I11" s="461"/>
      <c r="J11" s="461"/>
      <c r="K11" s="461"/>
      <c r="L11" s="461"/>
      <c r="M11" s="461"/>
    </row>
    <row r="12" spans="3:13">
      <c r="C12" s="177"/>
    </row>
    <row r="13" spans="3:13">
      <c r="C13" s="177"/>
    </row>
    <row r="14" spans="3:13">
      <c r="C14" s="177"/>
    </row>
    <row r="15" spans="3:13">
      <c r="C15" s="177"/>
    </row>
    <row r="16" spans="3:13">
      <c r="C16" s="177"/>
    </row>
    <row r="17" spans="3:3">
      <c r="C17" s="177"/>
    </row>
    <row r="18" spans="3:3">
      <c r="C18" s="177"/>
    </row>
    <row r="19" spans="3:3">
      <c r="C19" s="177"/>
    </row>
    <row r="20" spans="3:3">
      <c r="C20" s="177"/>
    </row>
    <row r="21" spans="3:3">
      <c r="C21" s="177"/>
    </row>
    <row r="22" spans="3:3">
      <c r="C22" s="177"/>
    </row>
    <row r="23" spans="3:3">
      <c r="C23" s="177"/>
    </row>
    <row r="24" spans="3:3">
      <c r="C24" s="177"/>
    </row>
    <row r="25" spans="3:3">
      <c r="C25" s="177"/>
    </row>
    <row r="26" spans="3:3">
      <c r="C26" s="177"/>
    </row>
    <row r="27" spans="3:3">
      <c r="C27" s="177"/>
    </row>
    <row r="28" spans="3:3">
      <c r="C28" s="177"/>
    </row>
    <row r="29" spans="3:3">
      <c r="C29" s="177"/>
    </row>
    <row r="30" spans="3:3">
      <c r="C30" s="177"/>
    </row>
    <row r="31" spans="3:3">
      <c r="C31" s="177"/>
    </row>
    <row r="32" spans="3:3">
      <c r="C32" s="177"/>
    </row>
    <row r="33" spans="3:3">
      <c r="C33" s="177"/>
    </row>
    <row r="34" spans="3:3">
      <c r="C34" s="177"/>
    </row>
    <row r="35" spans="3:3">
      <c r="C35" s="177"/>
    </row>
    <row r="36" spans="3:3">
      <c r="C36" s="177"/>
    </row>
    <row r="37" spans="3:3">
      <c r="C37" s="177"/>
    </row>
    <row r="38" spans="3:3">
      <c r="C38" s="177"/>
    </row>
    <row r="39" spans="3:3">
      <c r="C39" s="177"/>
    </row>
    <row r="40" spans="3:3">
      <c r="C40" s="177"/>
    </row>
    <row r="41" spans="3:3">
      <c r="C41" s="177"/>
    </row>
    <row r="42" spans="3:3">
      <c r="C42" s="177"/>
    </row>
    <row r="43" spans="3:3">
      <c r="C43" s="177"/>
    </row>
    <row r="44" spans="3:3">
      <c r="C44" s="177"/>
    </row>
    <row r="45" spans="3:3">
      <c r="C45" s="177"/>
    </row>
    <row r="46" spans="3:3">
      <c r="C46" s="177"/>
    </row>
    <row r="47" spans="3:3">
      <c r="C47" s="177"/>
    </row>
    <row r="48" spans="3:3">
      <c r="C48" s="177"/>
    </row>
    <row r="49" spans="3:3">
      <c r="C49" s="177"/>
    </row>
    <row r="50" spans="3:3">
      <c r="C50" s="177"/>
    </row>
    <row r="51" spans="3:3">
      <c r="C51" s="177"/>
    </row>
    <row r="52" spans="3:3">
      <c r="C52" s="177"/>
    </row>
    <row r="53" spans="3:3">
      <c r="C53" s="177"/>
    </row>
    <row r="54" spans="3:3">
      <c r="C54" s="177"/>
    </row>
    <row r="55" spans="3:3">
      <c r="C55" s="177"/>
    </row>
    <row r="56" spans="3:3">
      <c r="C56" s="177"/>
    </row>
    <row r="57" spans="3:3">
      <c r="C57" s="177"/>
    </row>
    <row r="58" spans="3:3">
      <c r="C58" s="177"/>
    </row>
  </sheetData>
  <mergeCells count="9">
    <mergeCell ref="F6:F7"/>
    <mergeCell ref="F3:G5"/>
    <mergeCell ref="F8:F9"/>
    <mergeCell ref="F10:G10"/>
    <mergeCell ref="F11:M11"/>
    <mergeCell ref="H3:K3"/>
    <mergeCell ref="L3:M4"/>
    <mergeCell ref="H4:I4"/>
    <mergeCell ref="J4:K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Q92"/>
  <sheetViews>
    <sheetView workbookViewId="0">
      <selection activeCell="K32" sqref="K32"/>
    </sheetView>
  </sheetViews>
  <sheetFormatPr defaultRowHeight="15"/>
  <cols>
    <col min="4" max="4" width="27" bestFit="1" customWidth="1"/>
    <col min="6" max="6" width="11.5703125" customWidth="1"/>
    <col min="7" max="7" width="12" customWidth="1"/>
    <col min="8" max="8" width="14.85546875" customWidth="1"/>
    <col min="9" max="9" width="13.7109375" customWidth="1"/>
    <col min="11" max="11" width="20.42578125" customWidth="1"/>
    <col min="12" max="12" width="33.42578125" customWidth="1"/>
    <col min="13" max="13" width="29" customWidth="1"/>
    <col min="16" max="16" width="9.140625" style="216"/>
  </cols>
  <sheetData>
    <row r="2" spans="11:17" ht="18.75" customHeight="1">
      <c r="K2" s="470" t="s">
        <v>242</v>
      </c>
      <c r="L2" s="471"/>
      <c r="M2" s="472"/>
    </row>
    <row r="3" spans="11:17" ht="16.5" customHeight="1">
      <c r="K3" s="470" t="s">
        <v>92</v>
      </c>
      <c r="L3" s="471"/>
      <c r="M3" s="472"/>
    </row>
    <row r="4" spans="11:17" ht="15.75" customHeight="1">
      <c r="K4" s="224" t="s">
        <v>124</v>
      </c>
      <c r="L4" s="222" t="s">
        <v>125</v>
      </c>
      <c r="M4" s="222" t="s">
        <v>137</v>
      </c>
    </row>
    <row r="5" spans="11:17">
      <c r="K5" s="225"/>
      <c r="L5" s="222" t="s">
        <v>126</v>
      </c>
      <c r="M5" s="222" t="s">
        <v>0</v>
      </c>
    </row>
    <row r="6" spans="11:17" ht="144">
      <c r="K6" s="225"/>
      <c r="L6" s="222" t="s">
        <v>127</v>
      </c>
      <c r="M6" s="222" t="s">
        <v>243</v>
      </c>
    </row>
    <row r="7" spans="11:17">
      <c r="K7" s="225"/>
      <c r="L7" s="222" t="s">
        <v>128</v>
      </c>
      <c r="M7" s="222" t="s">
        <v>138</v>
      </c>
    </row>
    <row r="8" spans="11:17" ht="48.75" customHeight="1">
      <c r="K8" s="225"/>
      <c r="L8" s="222" t="s">
        <v>129</v>
      </c>
      <c r="M8" s="223">
        <v>3</v>
      </c>
    </row>
    <row r="9" spans="11:17">
      <c r="K9" s="225"/>
      <c r="L9" s="222" t="s">
        <v>130</v>
      </c>
      <c r="M9" s="223">
        <v>10</v>
      </c>
    </row>
    <row r="10" spans="11:17">
      <c r="K10" s="226"/>
      <c r="L10" s="222" t="s">
        <v>131</v>
      </c>
      <c r="M10" s="223">
        <v>2</v>
      </c>
    </row>
    <row r="11" spans="11:17" ht="36">
      <c r="K11" s="224" t="s">
        <v>132</v>
      </c>
      <c r="L11" s="222" t="s">
        <v>133</v>
      </c>
      <c r="M11" s="222" t="s">
        <v>241</v>
      </c>
    </row>
    <row r="12" spans="11:17">
      <c r="K12" s="225"/>
      <c r="L12" s="222" t="s">
        <v>134</v>
      </c>
      <c r="M12" s="223">
        <v>10</v>
      </c>
    </row>
    <row r="13" spans="11:17">
      <c r="K13" s="225"/>
      <c r="L13" s="222" t="s">
        <v>135</v>
      </c>
      <c r="M13" s="223">
        <v>6</v>
      </c>
    </row>
    <row r="14" spans="11:17">
      <c r="K14" s="226"/>
      <c r="L14" s="222" t="s">
        <v>136</v>
      </c>
      <c r="M14" s="223">
        <v>3</v>
      </c>
    </row>
    <row r="16" spans="11:17">
      <c r="Q16" s="181"/>
    </row>
    <row r="17" spans="11:17">
      <c r="Q17" s="181"/>
    </row>
    <row r="18" spans="11:17">
      <c r="K18" s="474" t="s">
        <v>141</v>
      </c>
      <c r="L18" s="474"/>
      <c r="M18" s="474"/>
      <c r="N18" s="474"/>
      <c r="Q18" s="181"/>
    </row>
    <row r="19" spans="11:17">
      <c r="K19" s="475" t="s">
        <v>69</v>
      </c>
      <c r="L19" s="475" t="s">
        <v>70</v>
      </c>
      <c r="M19" s="475"/>
      <c r="N19" s="475"/>
      <c r="Q19" s="181"/>
    </row>
    <row r="20" spans="11:17" ht="24">
      <c r="K20" s="475"/>
      <c r="L20" s="217" t="s">
        <v>2</v>
      </c>
      <c r="M20" s="217" t="s">
        <v>3</v>
      </c>
      <c r="N20" s="217" t="s">
        <v>71</v>
      </c>
      <c r="Q20" s="181"/>
    </row>
    <row r="21" spans="11:17">
      <c r="K21" s="217" t="s">
        <v>2</v>
      </c>
      <c r="L21" s="218">
        <v>64</v>
      </c>
      <c r="M21" s="218">
        <v>2</v>
      </c>
      <c r="N21" s="219">
        <v>0.96969696969696972</v>
      </c>
      <c r="Q21" s="181"/>
    </row>
    <row r="22" spans="11:17">
      <c r="K22" s="217" t="s">
        <v>3</v>
      </c>
      <c r="L22" s="218">
        <v>0</v>
      </c>
      <c r="M22" s="218">
        <v>29</v>
      </c>
      <c r="N22" s="219">
        <v>1</v>
      </c>
      <c r="Q22" s="181"/>
    </row>
    <row r="23" spans="11:17">
      <c r="K23" s="217" t="s">
        <v>73</v>
      </c>
      <c r="L23" s="219">
        <v>0.67368421052631577</v>
      </c>
      <c r="M23" s="219">
        <v>0.32631578947368423</v>
      </c>
      <c r="N23" s="220">
        <v>0.97894736842105279</v>
      </c>
    </row>
    <row r="24" spans="11:17">
      <c r="K24" s="475" t="s">
        <v>142</v>
      </c>
      <c r="L24" s="475"/>
      <c r="M24" s="475"/>
      <c r="N24" s="475"/>
    </row>
    <row r="46" spans="11:16">
      <c r="K46" s="476" t="s">
        <v>99</v>
      </c>
      <c r="L46" s="476"/>
      <c r="M46" s="476"/>
      <c r="N46" s="476"/>
      <c r="O46" s="476"/>
      <c r="P46" s="476"/>
    </row>
    <row r="47" spans="11:16">
      <c r="K47" s="473" t="s">
        <v>100</v>
      </c>
      <c r="L47" s="473" t="s">
        <v>101</v>
      </c>
      <c r="M47" s="473" t="s">
        <v>281</v>
      </c>
      <c r="N47" s="473" t="s">
        <v>282</v>
      </c>
      <c r="O47" s="473" t="s">
        <v>102</v>
      </c>
      <c r="P47" s="473"/>
    </row>
    <row r="48" spans="11:16" ht="24">
      <c r="K48" s="473"/>
      <c r="L48" s="473"/>
      <c r="M48" s="473"/>
      <c r="N48" s="473"/>
      <c r="O48" s="213" t="s">
        <v>18</v>
      </c>
      <c r="P48" s="213" t="s">
        <v>19</v>
      </c>
    </row>
    <row r="49" spans="11:16" ht="24">
      <c r="K49" s="213" t="s">
        <v>279</v>
      </c>
      <c r="L49" s="214">
        <v>0.99660397074190177</v>
      </c>
      <c r="M49" s="214">
        <v>3.3435351230400126E-3</v>
      </c>
      <c r="N49" s="214">
        <v>1.5745102012627389E-14</v>
      </c>
      <c r="O49" s="214">
        <v>0.99005076231969869</v>
      </c>
      <c r="P49" s="215">
        <v>1</v>
      </c>
    </row>
    <row r="50" spans="11:16">
      <c r="K50" s="213" t="s">
        <v>103</v>
      </c>
      <c r="L50" s="214">
        <v>0.97648902821316608</v>
      </c>
      <c r="M50" s="214">
        <v>1.3479031528365649E-2</v>
      </c>
      <c r="N50" s="214">
        <v>1.7038081426537909E-13</v>
      </c>
      <c r="O50" s="214">
        <v>0.95007061187108954</v>
      </c>
      <c r="P50" s="215">
        <v>1</v>
      </c>
    </row>
    <row r="51" spans="11:16">
      <c r="K51" s="213" t="s">
        <v>104</v>
      </c>
      <c r="L51" s="214">
        <v>0.8691222570532916</v>
      </c>
      <c r="M51" s="214">
        <v>3.6173376086319119E-2</v>
      </c>
      <c r="N51" s="214">
        <v>1.133249360550862E-8</v>
      </c>
      <c r="O51" s="214">
        <v>0.79822374272488372</v>
      </c>
      <c r="P51" s="214">
        <v>0.94002077138169948</v>
      </c>
    </row>
    <row r="52" spans="11:16">
      <c r="K52" s="473" t="s">
        <v>280</v>
      </c>
      <c r="L52" s="473"/>
      <c r="M52" s="473"/>
      <c r="N52" s="473"/>
      <c r="O52" s="473"/>
      <c r="P52" s="473"/>
    </row>
    <row r="53" spans="11:16">
      <c r="K53" s="473" t="s">
        <v>106</v>
      </c>
      <c r="L53" s="473"/>
      <c r="M53" s="473"/>
      <c r="N53" s="473"/>
      <c r="O53" s="473"/>
      <c r="P53" s="473"/>
    </row>
    <row r="54" spans="11:16">
      <c r="K54" s="473" t="s">
        <v>107</v>
      </c>
      <c r="L54" s="473"/>
      <c r="M54" s="473"/>
      <c r="N54" s="473"/>
      <c r="O54" s="473"/>
      <c r="P54" s="473"/>
    </row>
    <row r="55" spans="11:16">
      <c r="P55"/>
    </row>
    <row r="72" spans="10:10">
      <c r="J72" s="212"/>
    </row>
    <row r="73" spans="10:10" ht="28.5" customHeight="1">
      <c r="J73" s="212"/>
    </row>
    <row r="74" spans="10:10">
      <c r="J74" s="212"/>
    </row>
    <row r="75" spans="10:10">
      <c r="J75" s="212"/>
    </row>
    <row r="76" spans="10:10">
      <c r="J76" s="212"/>
    </row>
    <row r="77" spans="10:10">
      <c r="J77" s="212"/>
    </row>
    <row r="78" spans="10:10" ht="39" customHeight="1">
      <c r="J78" s="212"/>
    </row>
    <row r="79" spans="10:10">
      <c r="J79" s="212"/>
    </row>
    <row r="80" spans="10:10">
      <c r="J80" s="212"/>
    </row>
    <row r="83" ht="24" customHeight="1"/>
    <row r="86" ht="15" customHeight="1"/>
    <row r="87" ht="15" customHeight="1"/>
    <row r="88" ht="15" customHeight="1"/>
    <row r="92" ht="30" customHeight="1"/>
  </sheetData>
  <mergeCells count="15">
    <mergeCell ref="K2:M2"/>
    <mergeCell ref="K3:M3"/>
    <mergeCell ref="K53:P53"/>
    <mergeCell ref="K54:P54"/>
    <mergeCell ref="K18:N18"/>
    <mergeCell ref="K19:K20"/>
    <mergeCell ref="L19:N19"/>
    <mergeCell ref="K24:N24"/>
    <mergeCell ref="K52:P52"/>
    <mergeCell ref="K46:P46"/>
    <mergeCell ref="K47:K48"/>
    <mergeCell ref="L47:L48"/>
    <mergeCell ref="M47:M48"/>
    <mergeCell ref="N47:N48"/>
    <mergeCell ref="O47:P47"/>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0:X76"/>
  <sheetViews>
    <sheetView tabSelected="1" topLeftCell="K22" workbookViewId="0">
      <selection activeCell="S30" sqref="S30:W38"/>
    </sheetView>
  </sheetViews>
  <sheetFormatPr defaultRowHeight="15"/>
  <cols>
    <col min="19" max="19" width="31.5703125" bestFit="1" customWidth="1"/>
    <col min="21" max="21" width="16.5703125" customWidth="1"/>
    <col min="22" max="22" width="15.5703125" customWidth="1"/>
    <col min="23" max="23" width="15.7109375" customWidth="1"/>
  </cols>
  <sheetData>
    <row r="30" spans="19:24">
      <c r="S30" s="528" t="s">
        <v>99</v>
      </c>
      <c r="T30" s="528"/>
      <c r="U30" s="528"/>
      <c r="V30" s="528"/>
      <c r="W30" s="528"/>
      <c r="X30" s="516"/>
    </row>
    <row r="31" spans="19:24" ht="15" customHeight="1">
      <c r="S31" s="529" t="s">
        <v>100</v>
      </c>
      <c r="T31" s="529" t="s">
        <v>101</v>
      </c>
      <c r="U31" s="529" t="s">
        <v>780</v>
      </c>
      <c r="V31" s="529" t="s">
        <v>102</v>
      </c>
      <c r="W31" s="529"/>
      <c r="X31" s="516"/>
    </row>
    <row r="32" spans="19:24">
      <c r="S32" s="529"/>
      <c r="T32" s="529"/>
      <c r="U32" s="529"/>
      <c r="V32" s="530" t="s">
        <v>18</v>
      </c>
      <c r="W32" s="530" t="s">
        <v>19</v>
      </c>
      <c r="X32" s="516"/>
    </row>
    <row r="33" spans="19:24">
      <c r="S33" s="530" t="s">
        <v>103</v>
      </c>
      <c r="T33" s="531">
        <v>0.97648902821316608</v>
      </c>
      <c r="U33" s="531">
        <v>1.7038081426537909E-13</v>
      </c>
      <c r="V33" s="531">
        <v>0.95007061187108954</v>
      </c>
      <c r="W33" s="532">
        <v>1</v>
      </c>
      <c r="X33" s="516"/>
    </row>
    <row r="34" spans="19:24">
      <c r="S34" s="530" t="s">
        <v>104</v>
      </c>
      <c r="T34" s="531">
        <v>0.86781609195402298</v>
      </c>
      <c r="U34" s="531">
        <v>1.2758209684061732E-8</v>
      </c>
      <c r="V34" s="531">
        <v>0.796561488635815</v>
      </c>
      <c r="W34" s="531">
        <v>0.93907069527223097</v>
      </c>
      <c r="X34" s="516"/>
    </row>
    <row r="35" spans="19:24" ht="28.5">
      <c r="S35" s="530" t="s">
        <v>279</v>
      </c>
      <c r="T35" s="531">
        <v>0.98589341692789967</v>
      </c>
      <c r="U35" s="531">
        <v>5.6625560271305167E-14</v>
      </c>
      <c r="V35" s="531">
        <v>0.96761050228695222</v>
      </c>
      <c r="W35" s="532">
        <v>1</v>
      </c>
      <c r="X35" s="516"/>
    </row>
    <row r="36" spans="19:24">
      <c r="S36" s="529" t="s">
        <v>280</v>
      </c>
      <c r="T36" s="529"/>
      <c r="U36" s="529"/>
      <c r="V36" s="529"/>
      <c r="W36" s="529"/>
      <c r="X36" s="516"/>
    </row>
    <row r="37" spans="19:24">
      <c r="S37" s="529" t="s">
        <v>106</v>
      </c>
      <c r="T37" s="529"/>
      <c r="U37" s="529"/>
      <c r="V37" s="529"/>
      <c r="W37" s="529"/>
      <c r="X37" s="516"/>
    </row>
    <row r="38" spans="19:24">
      <c r="S38" s="529" t="s">
        <v>107</v>
      </c>
      <c r="T38" s="529"/>
      <c r="U38" s="529"/>
      <c r="V38" s="529"/>
      <c r="W38" s="529"/>
      <c r="X38" s="516"/>
    </row>
    <row r="56" spans="4:6">
      <c r="D56" s="533" t="s">
        <v>92</v>
      </c>
      <c r="E56" s="533"/>
      <c r="F56" s="533"/>
    </row>
    <row r="57" spans="4:6">
      <c r="D57" s="534" t="s">
        <v>124</v>
      </c>
      <c r="E57" s="535" t="s">
        <v>125</v>
      </c>
      <c r="F57" s="535" t="s">
        <v>137</v>
      </c>
    </row>
    <row r="58" spans="4:6">
      <c r="D58" s="534"/>
      <c r="E58" s="535" t="s">
        <v>126</v>
      </c>
      <c r="F58" s="535" t="s">
        <v>0</v>
      </c>
    </row>
    <row r="59" spans="4:6">
      <c r="D59" s="534"/>
      <c r="E59" s="535" t="s">
        <v>127</v>
      </c>
      <c r="F59" s="535" t="s">
        <v>782</v>
      </c>
    </row>
    <row r="60" spans="4:6">
      <c r="D60" s="534"/>
      <c r="E60" s="535" t="s">
        <v>128</v>
      </c>
      <c r="F60" s="535" t="s">
        <v>138</v>
      </c>
    </row>
    <row r="61" spans="4:6">
      <c r="D61" s="534"/>
      <c r="E61" s="535" t="s">
        <v>129</v>
      </c>
      <c r="F61" s="536">
        <v>3</v>
      </c>
    </row>
    <row r="62" spans="4:6">
      <c r="D62" s="534"/>
      <c r="E62" s="535" t="s">
        <v>130</v>
      </c>
      <c r="F62" s="536">
        <v>10</v>
      </c>
    </row>
    <row r="63" spans="4:6">
      <c r="D63" s="534"/>
      <c r="E63" s="535" t="s">
        <v>131</v>
      </c>
      <c r="F63" s="536">
        <v>2</v>
      </c>
    </row>
    <row r="64" spans="4:6">
      <c r="D64" s="534" t="s">
        <v>132</v>
      </c>
      <c r="E64" s="535" t="s">
        <v>133</v>
      </c>
      <c r="F64" s="535" t="s">
        <v>783</v>
      </c>
    </row>
    <row r="65" spans="4:8">
      <c r="D65" s="534"/>
      <c r="E65" s="535" t="s">
        <v>134</v>
      </c>
      <c r="F65" s="536">
        <v>9</v>
      </c>
    </row>
    <row r="66" spans="4:8">
      <c r="D66" s="534"/>
      <c r="E66" s="535" t="s">
        <v>135</v>
      </c>
      <c r="F66" s="536">
        <v>5</v>
      </c>
    </row>
    <row r="67" spans="4:8">
      <c r="D67" s="534"/>
      <c r="E67" s="535" t="s">
        <v>136</v>
      </c>
      <c r="F67" s="536">
        <v>3</v>
      </c>
    </row>
    <row r="70" spans="4:8" ht="15.75" thickBot="1">
      <c r="D70" s="515" t="s">
        <v>141</v>
      </c>
      <c r="E70" s="515"/>
      <c r="F70" s="515"/>
      <c r="G70" s="515"/>
      <c r="H70" s="516"/>
    </row>
    <row r="71" spans="4:8" ht="15.75" thickTop="1">
      <c r="D71" s="517" t="s">
        <v>69</v>
      </c>
      <c r="E71" s="518" t="s">
        <v>70</v>
      </c>
      <c r="F71" s="519"/>
      <c r="G71" s="520"/>
      <c r="H71" s="516"/>
    </row>
    <row r="72" spans="4:8" ht="25.5" thickBot="1">
      <c r="D72" s="521"/>
      <c r="E72" s="537" t="s">
        <v>2</v>
      </c>
      <c r="F72" s="522" t="s">
        <v>3</v>
      </c>
      <c r="G72" s="523" t="s">
        <v>71</v>
      </c>
      <c r="H72" s="516"/>
    </row>
    <row r="73" spans="4:8" ht="15.75" thickTop="1">
      <c r="D73" s="524" t="s">
        <v>2</v>
      </c>
      <c r="E73" s="538">
        <v>65</v>
      </c>
      <c r="F73" s="539">
        <v>1</v>
      </c>
      <c r="G73" s="540">
        <v>0.98484848484848486</v>
      </c>
      <c r="H73" s="516"/>
    </row>
    <row r="74" spans="4:8">
      <c r="D74" s="525" t="s">
        <v>3</v>
      </c>
      <c r="E74" s="541">
        <v>4</v>
      </c>
      <c r="F74" s="542">
        <v>25</v>
      </c>
      <c r="G74" s="543">
        <v>0.86206896551724133</v>
      </c>
      <c r="H74" s="516"/>
    </row>
    <row r="75" spans="4:8" ht="24.75" thickBot="1">
      <c r="D75" s="526" t="s">
        <v>73</v>
      </c>
      <c r="E75" s="544">
        <v>0.72631578947368425</v>
      </c>
      <c r="F75" s="545">
        <v>0.27368421052631581</v>
      </c>
      <c r="G75" s="546">
        <v>0.94736842105263153</v>
      </c>
      <c r="H75" s="516"/>
    </row>
    <row r="76" spans="4:8" ht="15.75" thickTop="1">
      <c r="D76" s="527" t="s">
        <v>142</v>
      </c>
      <c r="E76" s="527"/>
      <c r="F76" s="527"/>
      <c r="G76" s="527"/>
      <c r="H76" s="516"/>
    </row>
  </sheetData>
  <mergeCells count="15">
    <mergeCell ref="D70:G70"/>
    <mergeCell ref="D71:D72"/>
    <mergeCell ref="E71:G71"/>
    <mergeCell ref="D76:G76"/>
    <mergeCell ref="S36:W36"/>
    <mergeCell ref="S37:W37"/>
    <mergeCell ref="S38:W38"/>
    <mergeCell ref="D56:F56"/>
    <mergeCell ref="D57:D63"/>
    <mergeCell ref="D64:D67"/>
    <mergeCell ref="S30:W30"/>
    <mergeCell ref="S31:S32"/>
    <mergeCell ref="T31:T32"/>
    <mergeCell ref="U31:U32"/>
    <mergeCell ref="V31:W3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98"/>
  <sheetViews>
    <sheetView workbookViewId="0">
      <pane xSplit="1" ySplit="1" topLeftCell="I85" activePane="bottomRight" state="frozen"/>
      <selection pane="topRight" activeCell="B1" sqref="B1"/>
      <selection pane="bottomLeft" activeCell="A2" sqref="A2"/>
      <selection pane="bottomRight" activeCell="N105" sqref="N105"/>
    </sheetView>
  </sheetViews>
  <sheetFormatPr defaultColWidth="59.85546875" defaultRowHeight="15"/>
  <cols>
    <col min="1" max="1" width="59.85546875" style="29"/>
    <col min="2" max="2" width="16.85546875" customWidth="1"/>
    <col min="3" max="3" width="16.7109375" style="293" bestFit="1" customWidth="1"/>
    <col min="4" max="4" width="34.28515625" customWidth="1"/>
    <col min="5" max="5" width="34.85546875" customWidth="1"/>
    <col min="6" max="6" width="31.28515625" customWidth="1"/>
    <col min="7" max="7" width="35.42578125" customWidth="1"/>
    <col min="8" max="8" width="31.7109375" customWidth="1"/>
    <col min="9" max="9" width="35.7109375" customWidth="1"/>
    <col min="10" max="10" width="27.85546875" customWidth="1"/>
    <col min="11" max="11" width="34.28515625" customWidth="1"/>
    <col min="12" max="12" width="23.85546875" customWidth="1"/>
    <col min="13" max="13" width="32.140625" customWidth="1"/>
    <col min="14" max="14" width="32" customWidth="1"/>
    <col min="15" max="16" width="28.85546875" customWidth="1"/>
  </cols>
  <sheetData>
    <row r="1" spans="1:16" s="287" customFormat="1" ht="37.5">
      <c r="A1" s="285" t="s">
        <v>321</v>
      </c>
      <c r="B1" s="283" t="s">
        <v>745</v>
      </c>
      <c r="C1" s="273" t="s">
        <v>744</v>
      </c>
      <c r="D1" s="286" t="s">
        <v>322</v>
      </c>
      <c r="E1" s="286" t="s">
        <v>717</v>
      </c>
      <c r="F1" s="286" t="s">
        <v>236</v>
      </c>
      <c r="G1" s="286" t="s">
        <v>718</v>
      </c>
      <c r="H1" s="286" t="s">
        <v>719</v>
      </c>
      <c r="I1" s="286" t="s">
        <v>324</v>
      </c>
      <c r="J1" s="286" t="s">
        <v>161</v>
      </c>
      <c r="K1" s="286" t="s">
        <v>325</v>
      </c>
      <c r="L1" s="286" t="s">
        <v>720</v>
      </c>
      <c r="M1" s="286" t="s">
        <v>721</v>
      </c>
      <c r="N1" s="286" t="s">
        <v>722</v>
      </c>
      <c r="O1" s="286" t="s">
        <v>723</v>
      </c>
      <c r="P1" s="286" t="s">
        <v>740</v>
      </c>
    </row>
    <row r="2" spans="1:16">
      <c r="A2" s="284" t="s">
        <v>322</v>
      </c>
      <c r="B2" s="80">
        <v>0</v>
      </c>
      <c r="C2" s="280">
        <v>0</v>
      </c>
      <c r="D2" s="281">
        <v>1</v>
      </c>
      <c r="E2" s="281">
        <v>0</v>
      </c>
      <c r="F2" s="281">
        <v>0</v>
      </c>
      <c r="G2" s="281">
        <v>0</v>
      </c>
      <c r="H2" s="281">
        <v>0</v>
      </c>
      <c r="I2" s="281">
        <v>0</v>
      </c>
      <c r="J2" s="281">
        <v>0</v>
      </c>
      <c r="K2" s="281">
        <v>0</v>
      </c>
      <c r="L2" s="281">
        <v>0</v>
      </c>
      <c r="M2" s="281">
        <v>0</v>
      </c>
      <c r="N2" s="281">
        <v>0</v>
      </c>
      <c r="O2" s="281">
        <v>0</v>
      </c>
      <c r="P2" s="290">
        <f t="shared" ref="P2:P65" si="0">SUM(D2:O2)</f>
        <v>1</v>
      </c>
    </row>
    <row r="3" spans="1:16">
      <c r="A3" s="284" t="s">
        <v>724</v>
      </c>
      <c r="B3" s="80">
        <v>0</v>
      </c>
      <c r="C3" s="280">
        <v>0</v>
      </c>
      <c r="D3" s="281">
        <v>0</v>
      </c>
      <c r="E3" s="281">
        <v>0</v>
      </c>
      <c r="F3" s="281">
        <v>0</v>
      </c>
      <c r="G3" s="281">
        <v>0</v>
      </c>
      <c r="H3" s="281">
        <v>0</v>
      </c>
      <c r="I3" s="281">
        <v>0</v>
      </c>
      <c r="J3" s="281">
        <v>0</v>
      </c>
      <c r="K3" s="281">
        <v>0</v>
      </c>
      <c r="L3" s="281">
        <v>0</v>
      </c>
      <c r="M3" s="281">
        <v>0</v>
      </c>
      <c r="N3" s="281">
        <v>0</v>
      </c>
      <c r="O3" s="281">
        <v>1</v>
      </c>
      <c r="P3" s="290">
        <f t="shared" si="0"/>
        <v>1</v>
      </c>
    </row>
    <row r="4" spans="1:16">
      <c r="A4" s="284" t="s">
        <v>725</v>
      </c>
      <c r="B4" s="80">
        <v>0</v>
      </c>
      <c r="C4" s="280">
        <v>0</v>
      </c>
      <c r="D4" s="281">
        <v>0</v>
      </c>
      <c r="E4" s="281">
        <v>1</v>
      </c>
      <c r="F4" s="281">
        <v>0</v>
      </c>
      <c r="G4" s="281">
        <v>0</v>
      </c>
      <c r="H4" s="281">
        <v>0</v>
      </c>
      <c r="I4" s="281">
        <v>0</v>
      </c>
      <c r="J4" s="281">
        <v>0</v>
      </c>
      <c r="K4" s="281">
        <v>0</v>
      </c>
      <c r="L4" s="281">
        <v>0</v>
      </c>
      <c r="M4" s="281">
        <v>0</v>
      </c>
      <c r="N4" s="281">
        <v>0</v>
      </c>
      <c r="O4" s="281">
        <v>0</v>
      </c>
      <c r="P4" s="290">
        <f t="shared" si="0"/>
        <v>1</v>
      </c>
    </row>
    <row r="5" spans="1:16">
      <c r="A5" s="284" t="s">
        <v>726</v>
      </c>
      <c r="B5" s="80">
        <v>0</v>
      </c>
      <c r="C5" s="280">
        <v>0</v>
      </c>
      <c r="D5" s="281">
        <v>0</v>
      </c>
      <c r="E5" s="281">
        <v>0</v>
      </c>
      <c r="F5" s="281">
        <v>0</v>
      </c>
      <c r="G5" s="281">
        <v>1</v>
      </c>
      <c r="H5" s="281">
        <v>0</v>
      </c>
      <c r="I5" s="281">
        <v>0</v>
      </c>
      <c r="J5" s="281">
        <v>0</v>
      </c>
      <c r="K5" s="281">
        <v>0</v>
      </c>
      <c r="L5" s="281">
        <v>0</v>
      </c>
      <c r="M5" s="281">
        <v>0</v>
      </c>
      <c r="N5" s="281">
        <v>0</v>
      </c>
      <c r="O5" s="281">
        <v>0</v>
      </c>
      <c r="P5" s="290">
        <f t="shared" si="0"/>
        <v>1</v>
      </c>
    </row>
    <row r="6" spans="1:16">
      <c r="A6" s="284" t="s">
        <v>727</v>
      </c>
      <c r="B6" s="80">
        <v>0</v>
      </c>
      <c r="C6" s="280">
        <v>0</v>
      </c>
      <c r="D6" s="281">
        <v>0</v>
      </c>
      <c r="E6" s="281">
        <v>0</v>
      </c>
      <c r="F6" s="281">
        <v>0</v>
      </c>
      <c r="G6" s="281">
        <v>0</v>
      </c>
      <c r="H6" s="281">
        <v>0</v>
      </c>
      <c r="I6" s="281">
        <v>0</v>
      </c>
      <c r="J6" s="281">
        <v>0</v>
      </c>
      <c r="K6" s="281">
        <v>1</v>
      </c>
      <c r="L6" s="281">
        <v>0</v>
      </c>
      <c r="M6" s="281">
        <v>0</v>
      </c>
      <c r="N6" s="281">
        <v>0</v>
      </c>
      <c r="O6" s="281">
        <v>0</v>
      </c>
      <c r="P6" s="290">
        <f t="shared" si="0"/>
        <v>1</v>
      </c>
    </row>
    <row r="7" spans="1:16">
      <c r="A7" s="284" t="s">
        <v>322</v>
      </c>
      <c r="B7" s="80">
        <v>0</v>
      </c>
      <c r="C7" s="280">
        <v>0</v>
      </c>
      <c r="D7" s="281">
        <v>1</v>
      </c>
      <c r="E7" s="281">
        <v>0</v>
      </c>
      <c r="F7" s="281">
        <v>0</v>
      </c>
      <c r="G7" s="281">
        <v>0</v>
      </c>
      <c r="H7" s="281">
        <v>0</v>
      </c>
      <c r="I7" s="281">
        <v>0</v>
      </c>
      <c r="J7" s="281">
        <v>0</v>
      </c>
      <c r="K7" s="281">
        <v>0</v>
      </c>
      <c r="L7" s="281">
        <v>0</v>
      </c>
      <c r="M7" s="281">
        <v>0</v>
      </c>
      <c r="N7" s="281">
        <v>0</v>
      </c>
      <c r="O7" s="281">
        <v>0</v>
      </c>
      <c r="P7" s="290">
        <f t="shared" si="0"/>
        <v>1</v>
      </c>
    </row>
    <row r="8" spans="1:16">
      <c r="A8" s="284" t="s">
        <v>399</v>
      </c>
      <c r="B8" s="80">
        <v>0</v>
      </c>
      <c r="C8" s="280">
        <v>0</v>
      </c>
      <c r="D8" s="281">
        <v>0</v>
      </c>
      <c r="E8" s="281">
        <v>0</v>
      </c>
      <c r="F8" s="281">
        <v>0</v>
      </c>
      <c r="G8" s="281">
        <v>0</v>
      </c>
      <c r="H8" s="281">
        <v>1</v>
      </c>
      <c r="I8" s="281">
        <v>0</v>
      </c>
      <c r="J8" s="281">
        <v>0</v>
      </c>
      <c r="K8" s="281">
        <v>0</v>
      </c>
      <c r="L8" s="281">
        <v>0</v>
      </c>
      <c r="M8" s="281">
        <v>0</v>
      </c>
      <c r="N8" s="281">
        <v>0</v>
      </c>
      <c r="O8" s="281">
        <v>0</v>
      </c>
      <c r="P8" s="290">
        <f t="shared" si="0"/>
        <v>1</v>
      </c>
    </row>
    <row r="9" spans="1:16">
      <c r="A9" s="284" t="s">
        <v>239</v>
      </c>
      <c r="B9" s="80">
        <v>0</v>
      </c>
      <c r="C9" s="280">
        <v>0</v>
      </c>
      <c r="D9" s="281">
        <v>0</v>
      </c>
      <c r="E9" s="281">
        <v>0</v>
      </c>
      <c r="F9" s="281">
        <v>0</v>
      </c>
      <c r="G9" s="281">
        <v>0</v>
      </c>
      <c r="H9" s="281">
        <v>0</v>
      </c>
      <c r="I9" s="281">
        <v>0</v>
      </c>
      <c r="J9" s="281">
        <v>0</v>
      </c>
      <c r="K9" s="281">
        <v>0</v>
      </c>
      <c r="L9" s="281">
        <v>0</v>
      </c>
      <c r="M9" s="281">
        <v>1</v>
      </c>
      <c r="N9" s="281">
        <v>0</v>
      </c>
      <c r="O9" s="281">
        <v>0</v>
      </c>
      <c r="P9" s="290">
        <f t="shared" si="0"/>
        <v>1</v>
      </c>
    </row>
    <row r="10" spans="1:16">
      <c r="A10" s="284" t="s">
        <v>728</v>
      </c>
      <c r="B10" s="80">
        <v>0</v>
      </c>
      <c r="C10" s="280">
        <v>0</v>
      </c>
      <c r="D10" s="281">
        <v>0</v>
      </c>
      <c r="E10" s="281">
        <v>1</v>
      </c>
      <c r="F10" s="281">
        <v>0</v>
      </c>
      <c r="G10" s="281">
        <v>0</v>
      </c>
      <c r="H10" s="281">
        <v>0</v>
      </c>
      <c r="I10" s="281">
        <v>0</v>
      </c>
      <c r="J10" s="281">
        <v>0</v>
      </c>
      <c r="K10" s="281">
        <v>0</v>
      </c>
      <c r="L10" s="281">
        <v>0</v>
      </c>
      <c r="M10" s="281">
        <v>0</v>
      </c>
      <c r="N10" s="281">
        <v>0</v>
      </c>
      <c r="O10" s="281">
        <v>0</v>
      </c>
      <c r="P10" s="290">
        <f t="shared" si="0"/>
        <v>1</v>
      </c>
    </row>
    <row r="11" spans="1:16">
      <c r="A11" s="284" t="s">
        <v>324</v>
      </c>
      <c r="B11" s="80">
        <v>0</v>
      </c>
      <c r="C11" s="280">
        <v>0</v>
      </c>
      <c r="D11" s="281">
        <v>0</v>
      </c>
      <c r="E11" s="281">
        <v>0</v>
      </c>
      <c r="F11" s="281">
        <v>0</v>
      </c>
      <c r="G11" s="281">
        <v>0</v>
      </c>
      <c r="H11" s="281">
        <v>0</v>
      </c>
      <c r="I11" s="281">
        <v>1</v>
      </c>
      <c r="J11" s="281">
        <v>0</v>
      </c>
      <c r="K11" s="281">
        <v>0</v>
      </c>
      <c r="L11" s="281">
        <v>0</v>
      </c>
      <c r="M11" s="281">
        <v>0</v>
      </c>
      <c r="N11" s="281">
        <v>0</v>
      </c>
      <c r="O11" s="281">
        <v>0</v>
      </c>
      <c r="P11" s="290">
        <f t="shared" si="0"/>
        <v>1</v>
      </c>
    </row>
    <row r="12" spans="1:16">
      <c r="A12" s="284" t="s">
        <v>239</v>
      </c>
      <c r="B12" s="80">
        <v>0</v>
      </c>
      <c r="C12" s="280">
        <v>0</v>
      </c>
      <c r="D12" s="281">
        <v>0</v>
      </c>
      <c r="E12" s="281">
        <v>0</v>
      </c>
      <c r="F12" s="281">
        <v>0</v>
      </c>
      <c r="G12" s="281">
        <v>0</v>
      </c>
      <c r="H12" s="281">
        <v>0</v>
      </c>
      <c r="I12" s="281">
        <v>0</v>
      </c>
      <c r="J12" s="281">
        <v>0</v>
      </c>
      <c r="K12" s="281">
        <v>0</v>
      </c>
      <c r="L12" s="281">
        <v>0</v>
      </c>
      <c r="M12" s="281">
        <v>1</v>
      </c>
      <c r="N12" s="281">
        <v>0</v>
      </c>
      <c r="O12" s="281">
        <v>0</v>
      </c>
      <c r="P12" s="290">
        <f t="shared" si="0"/>
        <v>1</v>
      </c>
    </row>
    <row r="13" spans="1:16">
      <c r="A13" s="284" t="s">
        <v>729</v>
      </c>
      <c r="B13" s="80">
        <v>1</v>
      </c>
      <c r="C13" s="280">
        <v>1</v>
      </c>
      <c r="D13" s="281">
        <v>0</v>
      </c>
      <c r="E13" s="281">
        <v>0</v>
      </c>
      <c r="F13" s="281">
        <v>0</v>
      </c>
      <c r="G13" s="281">
        <v>0</v>
      </c>
      <c r="H13" s="281">
        <v>0</v>
      </c>
      <c r="I13" s="281">
        <v>0</v>
      </c>
      <c r="J13" s="281">
        <v>0</v>
      </c>
      <c r="K13" s="281">
        <v>0</v>
      </c>
      <c r="L13" s="281">
        <v>0</v>
      </c>
      <c r="M13" s="281">
        <v>0</v>
      </c>
      <c r="N13" s="281">
        <v>1</v>
      </c>
      <c r="O13" s="281">
        <v>0</v>
      </c>
      <c r="P13" s="290">
        <f t="shared" si="0"/>
        <v>1</v>
      </c>
    </row>
    <row r="14" spans="1:16">
      <c r="A14" s="284" t="s">
        <v>236</v>
      </c>
      <c r="B14" s="80">
        <v>0</v>
      </c>
      <c r="C14" s="280">
        <v>0</v>
      </c>
      <c r="D14" s="281">
        <v>0</v>
      </c>
      <c r="E14" s="281">
        <v>0</v>
      </c>
      <c r="F14" s="281">
        <v>1</v>
      </c>
      <c r="G14" s="281">
        <v>0</v>
      </c>
      <c r="H14" s="281">
        <v>0</v>
      </c>
      <c r="I14" s="281">
        <v>0</v>
      </c>
      <c r="J14" s="281">
        <v>0</v>
      </c>
      <c r="K14" s="281">
        <v>0</v>
      </c>
      <c r="L14" s="281">
        <v>0</v>
      </c>
      <c r="M14" s="281">
        <v>0</v>
      </c>
      <c r="N14" s="281">
        <v>0</v>
      </c>
      <c r="O14" s="281">
        <v>0</v>
      </c>
      <c r="P14" s="290">
        <f t="shared" si="0"/>
        <v>1</v>
      </c>
    </row>
    <row r="15" spans="1:16">
      <c r="A15" s="284" t="s">
        <v>399</v>
      </c>
      <c r="B15" s="80">
        <v>0</v>
      </c>
      <c r="C15" s="280">
        <v>0</v>
      </c>
      <c r="D15" s="281">
        <v>0</v>
      </c>
      <c r="E15" s="281">
        <v>0</v>
      </c>
      <c r="F15" s="281">
        <v>0</v>
      </c>
      <c r="G15" s="281">
        <v>0</v>
      </c>
      <c r="H15" s="281">
        <v>1</v>
      </c>
      <c r="I15" s="281">
        <v>0</v>
      </c>
      <c r="J15" s="281">
        <v>0</v>
      </c>
      <c r="K15" s="281">
        <v>0</v>
      </c>
      <c r="L15" s="281">
        <v>0</v>
      </c>
      <c r="M15" s="281">
        <v>0</v>
      </c>
      <c r="N15" s="281">
        <v>0</v>
      </c>
      <c r="O15" s="281">
        <v>0</v>
      </c>
      <c r="P15" s="290">
        <f t="shared" si="0"/>
        <v>1</v>
      </c>
    </row>
    <row r="16" spans="1:16">
      <c r="A16" s="284" t="s">
        <v>427</v>
      </c>
      <c r="B16" s="80">
        <v>1</v>
      </c>
      <c r="C16" s="280">
        <v>1</v>
      </c>
      <c r="D16" s="281">
        <v>0</v>
      </c>
      <c r="E16" s="281">
        <v>0</v>
      </c>
      <c r="F16" s="281">
        <v>0</v>
      </c>
      <c r="G16" s="281">
        <v>0</v>
      </c>
      <c r="H16" s="281">
        <v>0</v>
      </c>
      <c r="I16" s="281">
        <v>0</v>
      </c>
      <c r="J16" s="281">
        <v>0</v>
      </c>
      <c r="K16" s="281">
        <v>0</v>
      </c>
      <c r="L16" s="281">
        <v>1</v>
      </c>
      <c r="M16" s="281">
        <v>0</v>
      </c>
      <c r="N16" s="281">
        <v>0</v>
      </c>
      <c r="O16" s="281">
        <v>0</v>
      </c>
      <c r="P16" s="290">
        <f t="shared" si="0"/>
        <v>1</v>
      </c>
    </row>
    <row r="17" spans="1:16">
      <c r="A17" s="284" t="s">
        <v>236</v>
      </c>
      <c r="B17" s="80">
        <v>1</v>
      </c>
      <c r="C17" s="280">
        <v>1</v>
      </c>
      <c r="D17" s="281">
        <v>0</v>
      </c>
      <c r="E17" s="281">
        <v>0</v>
      </c>
      <c r="F17" s="281">
        <v>1</v>
      </c>
      <c r="G17" s="281">
        <v>0</v>
      </c>
      <c r="H17" s="281">
        <v>0</v>
      </c>
      <c r="I17" s="281">
        <v>0</v>
      </c>
      <c r="J17" s="281">
        <v>0</v>
      </c>
      <c r="K17" s="281">
        <v>0</v>
      </c>
      <c r="L17" s="281">
        <v>0</v>
      </c>
      <c r="M17" s="281">
        <v>0</v>
      </c>
      <c r="N17" s="281">
        <v>0</v>
      </c>
      <c r="O17" s="281">
        <v>0</v>
      </c>
      <c r="P17" s="290">
        <f t="shared" si="0"/>
        <v>1</v>
      </c>
    </row>
    <row r="18" spans="1:16">
      <c r="A18" s="284" t="s">
        <v>160</v>
      </c>
      <c r="B18" s="80">
        <v>0</v>
      </c>
      <c r="C18" s="280">
        <v>0</v>
      </c>
      <c r="D18" s="281">
        <v>0</v>
      </c>
      <c r="E18" s="281">
        <v>0</v>
      </c>
      <c r="F18" s="281">
        <v>0</v>
      </c>
      <c r="G18" s="281">
        <v>0</v>
      </c>
      <c r="H18" s="281">
        <v>0</v>
      </c>
      <c r="I18" s="281">
        <v>1</v>
      </c>
      <c r="J18" s="281">
        <v>0</v>
      </c>
      <c r="K18" s="281">
        <v>0</v>
      </c>
      <c r="L18" s="281">
        <v>0</v>
      </c>
      <c r="M18" s="281">
        <v>0</v>
      </c>
      <c r="N18" s="281">
        <v>0</v>
      </c>
      <c r="O18" s="281">
        <v>0</v>
      </c>
      <c r="P18" s="290">
        <f t="shared" si="0"/>
        <v>1</v>
      </c>
    </row>
    <row r="19" spans="1:16">
      <c r="A19" s="284" t="s">
        <v>438</v>
      </c>
      <c r="B19" s="80">
        <v>1</v>
      </c>
      <c r="C19" s="280">
        <v>1</v>
      </c>
      <c r="D19" s="281">
        <v>0</v>
      </c>
      <c r="E19" s="281">
        <v>0</v>
      </c>
      <c r="F19" s="281">
        <v>0</v>
      </c>
      <c r="G19" s="281">
        <v>0</v>
      </c>
      <c r="H19" s="281">
        <v>0</v>
      </c>
      <c r="I19" s="281">
        <v>0</v>
      </c>
      <c r="J19" s="281">
        <v>1</v>
      </c>
      <c r="K19" s="281">
        <v>0</v>
      </c>
      <c r="L19" s="281">
        <v>0</v>
      </c>
      <c r="M19" s="281">
        <v>0</v>
      </c>
      <c r="N19" s="281">
        <v>0</v>
      </c>
      <c r="O19" s="281">
        <v>0</v>
      </c>
      <c r="P19" s="290">
        <f t="shared" si="0"/>
        <v>1</v>
      </c>
    </row>
    <row r="20" spans="1:16">
      <c r="A20" s="284" t="s">
        <v>236</v>
      </c>
      <c r="B20" s="80">
        <v>1</v>
      </c>
      <c r="C20" s="280">
        <v>1</v>
      </c>
      <c r="D20" s="281">
        <v>0</v>
      </c>
      <c r="E20" s="281">
        <v>0</v>
      </c>
      <c r="F20" s="281">
        <v>1</v>
      </c>
      <c r="G20" s="281">
        <v>0</v>
      </c>
      <c r="H20" s="281">
        <v>0</v>
      </c>
      <c r="I20" s="281">
        <v>0</v>
      </c>
      <c r="J20" s="281">
        <v>0</v>
      </c>
      <c r="K20" s="281">
        <v>0</v>
      </c>
      <c r="L20" s="281">
        <v>0</v>
      </c>
      <c r="M20" s="281">
        <v>0</v>
      </c>
      <c r="N20" s="281">
        <v>0</v>
      </c>
      <c r="O20" s="281">
        <v>0</v>
      </c>
      <c r="P20" s="290">
        <f t="shared" si="0"/>
        <v>1</v>
      </c>
    </row>
    <row r="21" spans="1:16">
      <c r="A21" s="284" t="s">
        <v>726</v>
      </c>
      <c r="B21" s="80">
        <v>1</v>
      </c>
      <c r="C21" s="280">
        <v>1</v>
      </c>
      <c r="D21" s="281">
        <v>0</v>
      </c>
      <c r="E21" s="281">
        <v>0</v>
      </c>
      <c r="F21" s="281">
        <v>0</v>
      </c>
      <c r="G21" s="281">
        <v>1</v>
      </c>
      <c r="H21" s="281">
        <v>0</v>
      </c>
      <c r="I21" s="281">
        <v>0</v>
      </c>
      <c r="J21" s="281">
        <v>0</v>
      </c>
      <c r="K21" s="281">
        <v>0</v>
      </c>
      <c r="L21" s="281">
        <v>0</v>
      </c>
      <c r="M21" s="281">
        <v>0</v>
      </c>
      <c r="N21" s="281">
        <v>0</v>
      </c>
      <c r="O21" s="281">
        <v>0</v>
      </c>
      <c r="P21" s="290">
        <f t="shared" si="0"/>
        <v>1</v>
      </c>
    </row>
    <row r="22" spans="1:16">
      <c r="A22" s="284" t="s">
        <v>322</v>
      </c>
      <c r="B22" s="80">
        <v>0</v>
      </c>
      <c r="C22" s="280">
        <v>0</v>
      </c>
      <c r="D22" s="281">
        <v>1</v>
      </c>
      <c r="E22" s="281">
        <v>0</v>
      </c>
      <c r="F22" s="281">
        <v>0</v>
      </c>
      <c r="G22" s="281">
        <v>0</v>
      </c>
      <c r="H22" s="281">
        <v>0</v>
      </c>
      <c r="I22" s="281">
        <v>0</v>
      </c>
      <c r="J22" s="281">
        <v>0</v>
      </c>
      <c r="K22" s="281">
        <v>0</v>
      </c>
      <c r="L22" s="281">
        <v>0</v>
      </c>
      <c r="M22" s="281">
        <v>0</v>
      </c>
      <c r="N22" s="281">
        <v>0</v>
      </c>
      <c r="O22" s="281">
        <v>0</v>
      </c>
      <c r="P22" s="290">
        <f t="shared" si="0"/>
        <v>1</v>
      </c>
    </row>
    <row r="23" spans="1:16">
      <c r="A23" s="284" t="s">
        <v>726</v>
      </c>
      <c r="B23" s="80">
        <v>1</v>
      </c>
      <c r="C23" s="280">
        <v>1</v>
      </c>
      <c r="D23" s="281">
        <v>0</v>
      </c>
      <c r="E23" s="281">
        <v>0</v>
      </c>
      <c r="F23" s="281">
        <v>0</v>
      </c>
      <c r="G23" s="281">
        <v>1</v>
      </c>
      <c r="H23" s="281">
        <v>0</v>
      </c>
      <c r="I23" s="281">
        <v>0</v>
      </c>
      <c r="J23" s="281">
        <v>0</v>
      </c>
      <c r="K23" s="281">
        <v>0</v>
      </c>
      <c r="L23" s="281">
        <v>0</v>
      </c>
      <c r="M23" s="281">
        <v>0</v>
      </c>
      <c r="N23" s="281">
        <v>0</v>
      </c>
      <c r="O23" s="281">
        <v>0</v>
      </c>
      <c r="P23" s="290">
        <f t="shared" si="0"/>
        <v>1</v>
      </c>
    </row>
    <row r="24" spans="1:16">
      <c r="A24" s="284" t="s">
        <v>322</v>
      </c>
      <c r="B24" s="80">
        <v>0</v>
      </c>
      <c r="C24" s="280">
        <v>0</v>
      </c>
      <c r="D24" s="281">
        <v>1</v>
      </c>
      <c r="E24" s="281">
        <v>0</v>
      </c>
      <c r="F24" s="281">
        <v>0</v>
      </c>
      <c r="G24" s="281">
        <v>0</v>
      </c>
      <c r="H24" s="281">
        <v>0</v>
      </c>
      <c r="I24" s="281">
        <v>0</v>
      </c>
      <c r="J24" s="281">
        <v>0</v>
      </c>
      <c r="K24" s="281">
        <v>0</v>
      </c>
      <c r="L24" s="281">
        <v>0</v>
      </c>
      <c r="M24" s="281">
        <v>0</v>
      </c>
      <c r="N24" s="281">
        <v>0</v>
      </c>
      <c r="O24" s="281">
        <v>0</v>
      </c>
      <c r="P24" s="290">
        <f t="shared" si="0"/>
        <v>1</v>
      </c>
    </row>
    <row r="25" spans="1:16">
      <c r="A25" s="284" t="s">
        <v>322</v>
      </c>
      <c r="B25" s="80">
        <v>0</v>
      </c>
      <c r="C25" s="280">
        <v>0</v>
      </c>
      <c r="D25" s="281">
        <v>1</v>
      </c>
      <c r="E25" s="281">
        <v>0</v>
      </c>
      <c r="F25" s="281">
        <v>0</v>
      </c>
      <c r="G25" s="281">
        <v>0</v>
      </c>
      <c r="H25" s="281">
        <v>0</v>
      </c>
      <c r="I25" s="281">
        <v>0</v>
      </c>
      <c r="J25" s="281">
        <v>0</v>
      </c>
      <c r="K25" s="281">
        <v>0</v>
      </c>
      <c r="L25" s="281">
        <v>0</v>
      </c>
      <c r="M25" s="281">
        <v>0</v>
      </c>
      <c r="N25" s="281">
        <v>0</v>
      </c>
      <c r="O25" s="281">
        <v>0</v>
      </c>
      <c r="P25" s="290">
        <f t="shared" si="0"/>
        <v>1</v>
      </c>
    </row>
    <row r="26" spans="1:16">
      <c r="A26" s="284" t="s">
        <v>467</v>
      </c>
      <c r="B26" s="80">
        <v>0</v>
      </c>
      <c r="C26" s="280">
        <v>0</v>
      </c>
      <c r="D26" s="281">
        <v>0</v>
      </c>
      <c r="E26" s="281">
        <v>1</v>
      </c>
      <c r="F26" s="281">
        <v>0</v>
      </c>
      <c r="G26" s="281">
        <v>0</v>
      </c>
      <c r="H26" s="281">
        <v>0</v>
      </c>
      <c r="I26" s="281">
        <v>0</v>
      </c>
      <c r="J26" s="281">
        <v>0</v>
      </c>
      <c r="K26" s="281">
        <v>0</v>
      </c>
      <c r="L26" s="281">
        <v>0</v>
      </c>
      <c r="M26" s="281">
        <v>0</v>
      </c>
      <c r="N26" s="281">
        <v>0</v>
      </c>
      <c r="O26" s="281">
        <v>0</v>
      </c>
      <c r="P26" s="290">
        <f t="shared" si="0"/>
        <v>1</v>
      </c>
    </row>
    <row r="27" spans="1:16">
      <c r="A27" s="284" t="s">
        <v>730</v>
      </c>
      <c r="B27" s="80">
        <v>0</v>
      </c>
      <c r="C27" s="280">
        <v>0</v>
      </c>
      <c r="D27" s="281">
        <v>0</v>
      </c>
      <c r="E27" s="281">
        <v>0</v>
      </c>
      <c r="F27" s="281">
        <v>0</v>
      </c>
      <c r="G27" s="281">
        <v>0</v>
      </c>
      <c r="H27" s="281">
        <v>0</v>
      </c>
      <c r="I27" s="281">
        <v>0</v>
      </c>
      <c r="J27" s="281">
        <v>1</v>
      </c>
      <c r="K27" s="281">
        <v>0</v>
      </c>
      <c r="L27" s="281">
        <v>0</v>
      </c>
      <c r="M27" s="281">
        <v>0</v>
      </c>
      <c r="N27" s="281">
        <v>0</v>
      </c>
      <c r="O27" s="281">
        <v>0</v>
      </c>
      <c r="P27" s="290">
        <f t="shared" si="0"/>
        <v>1</v>
      </c>
    </row>
    <row r="28" spans="1:16">
      <c r="A28" s="284" t="s">
        <v>731</v>
      </c>
      <c r="B28" s="80">
        <v>0</v>
      </c>
      <c r="C28" s="280">
        <v>0</v>
      </c>
      <c r="D28" s="281">
        <v>0</v>
      </c>
      <c r="E28" s="281">
        <v>0</v>
      </c>
      <c r="F28" s="281">
        <v>0</v>
      </c>
      <c r="G28" s="281">
        <v>0</v>
      </c>
      <c r="H28" s="281">
        <v>0</v>
      </c>
      <c r="I28" s="281">
        <v>0</v>
      </c>
      <c r="J28" s="281">
        <v>1</v>
      </c>
      <c r="K28" s="281">
        <v>0</v>
      </c>
      <c r="L28" s="281">
        <v>0</v>
      </c>
      <c r="M28" s="281">
        <v>0</v>
      </c>
      <c r="N28" s="281">
        <v>0</v>
      </c>
      <c r="O28" s="281">
        <v>0</v>
      </c>
      <c r="P28" s="290">
        <f t="shared" si="0"/>
        <v>1</v>
      </c>
    </row>
    <row r="29" spans="1:16">
      <c r="A29" s="284" t="s">
        <v>161</v>
      </c>
      <c r="B29" s="80">
        <v>0</v>
      </c>
      <c r="C29" s="280">
        <v>0</v>
      </c>
      <c r="D29" s="281">
        <v>0</v>
      </c>
      <c r="E29" s="281">
        <v>0</v>
      </c>
      <c r="F29" s="281">
        <v>0</v>
      </c>
      <c r="G29" s="281">
        <v>0</v>
      </c>
      <c r="H29" s="281">
        <v>0</v>
      </c>
      <c r="I29" s="281">
        <v>0</v>
      </c>
      <c r="J29" s="281">
        <v>1</v>
      </c>
      <c r="K29" s="281">
        <v>0</v>
      </c>
      <c r="L29" s="281">
        <v>0</v>
      </c>
      <c r="M29" s="281">
        <v>0</v>
      </c>
      <c r="N29" s="281">
        <v>0</v>
      </c>
      <c r="O29" s="281">
        <v>0</v>
      </c>
      <c r="P29" s="290">
        <f t="shared" si="0"/>
        <v>1</v>
      </c>
    </row>
    <row r="30" spans="1:16">
      <c r="A30" s="284" t="s">
        <v>487</v>
      </c>
      <c r="B30" s="80">
        <v>0</v>
      </c>
      <c r="C30" s="280">
        <v>0</v>
      </c>
      <c r="D30" s="281">
        <v>0</v>
      </c>
      <c r="E30" s="281">
        <v>1</v>
      </c>
      <c r="F30" s="281">
        <v>0</v>
      </c>
      <c r="G30" s="281">
        <v>0</v>
      </c>
      <c r="H30" s="281">
        <v>0</v>
      </c>
      <c r="I30" s="281">
        <v>0</v>
      </c>
      <c r="J30" s="281">
        <v>0</v>
      </c>
      <c r="K30" s="281">
        <v>0</v>
      </c>
      <c r="L30" s="281">
        <v>0</v>
      </c>
      <c r="M30" s="281">
        <v>0</v>
      </c>
      <c r="N30" s="281">
        <v>0</v>
      </c>
      <c r="O30" s="281">
        <v>0</v>
      </c>
      <c r="P30" s="290">
        <f t="shared" si="0"/>
        <v>1</v>
      </c>
    </row>
    <row r="31" spans="1:16">
      <c r="A31" s="284" t="s">
        <v>427</v>
      </c>
      <c r="B31" s="80">
        <v>1</v>
      </c>
      <c r="C31" s="280">
        <v>1</v>
      </c>
      <c r="D31" s="281">
        <v>0</v>
      </c>
      <c r="E31" s="281">
        <v>0</v>
      </c>
      <c r="F31" s="281">
        <v>0</v>
      </c>
      <c r="G31" s="281">
        <v>0</v>
      </c>
      <c r="H31" s="281">
        <v>0</v>
      </c>
      <c r="I31" s="281">
        <v>0</v>
      </c>
      <c r="J31" s="281">
        <v>0</v>
      </c>
      <c r="K31" s="281">
        <v>0</v>
      </c>
      <c r="L31" s="281">
        <v>1</v>
      </c>
      <c r="M31" s="281">
        <v>0</v>
      </c>
      <c r="N31" s="281">
        <v>0</v>
      </c>
      <c r="O31" s="281">
        <v>0</v>
      </c>
      <c r="P31" s="290">
        <f t="shared" si="0"/>
        <v>1</v>
      </c>
    </row>
    <row r="32" spans="1:16">
      <c r="A32" s="284" t="s">
        <v>239</v>
      </c>
      <c r="B32" s="80">
        <v>0</v>
      </c>
      <c r="C32" s="280">
        <v>0</v>
      </c>
      <c r="D32" s="281">
        <v>0</v>
      </c>
      <c r="E32" s="281">
        <v>0</v>
      </c>
      <c r="F32" s="281">
        <v>0</v>
      </c>
      <c r="G32" s="281">
        <v>0</v>
      </c>
      <c r="H32" s="281">
        <v>0</v>
      </c>
      <c r="I32" s="281">
        <v>0</v>
      </c>
      <c r="J32" s="281">
        <v>0</v>
      </c>
      <c r="K32" s="281">
        <v>0</v>
      </c>
      <c r="L32" s="281">
        <v>0</v>
      </c>
      <c r="M32" s="281">
        <v>1</v>
      </c>
      <c r="N32" s="281">
        <v>0</v>
      </c>
      <c r="O32" s="281">
        <v>0</v>
      </c>
      <c r="P32" s="290">
        <f t="shared" si="0"/>
        <v>1</v>
      </c>
    </row>
    <row r="33" spans="1:16">
      <c r="A33" s="284" t="s">
        <v>732</v>
      </c>
      <c r="B33" s="80">
        <v>0</v>
      </c>
      <c r="C33" s="280">
        <v>0</v>
      </c>
      <c r="D33" s="281">
        <v>0</v>
      </c>
      <c r="E33" s="281">
        <v>0</v>
      </c>
      <c r="F33" s="281">
        <v>0</v>
      </c>
      <c r="G33" s="281">
        <v>0</v>
      </c>
      <c r="H33" s="281">
        <v>0</v>
      </c>
      <c r="I33" s="281">
        <v>0</v>
      </c>
      <c r="J33" s="281">
        <v>0</v>
      </c>
      <c r="K33" s="281">
        <v>0</v>
      </c>
      <c r="L33" s="281">
        <v>0</v>
      </c>
      <c r="M33" s="281">
        <v>0</v>
      </c>
      <c r="N33" s="281">
        <v>1</v>
      </c>
      <c r="O33" s="281">
        <v>0</v>
      </c>
      <c r="P33" s="290">
        <f t="shared" si="0"/>
        <v>1</v>
      </c>
    </row>
    <row r="34" spans="1:16">
      <c r="A34" s="284" t="s">
        <v>161</v>
      </c>
      <c r="B34" s="80">
        <v>1</v>
      </c>
      <c r="C34" s="280">
        <v>1</v>
      </c>
      <c r="D34" s="281">
        <v>0</v>
      </c>
      <c r="E34" s="281">
        <v>0</v>
      </c>
      <c r="F34" s="281">
        <v>0</v>
      </c>
      <c r="G34" s="281">
        <v>0</v>
      </c>
      <c r="H34" s="281">
        <v>0</v>
      </c>
      <c r="I34" s="281">
        <v>0</v>
      </c>
      <c r="J34" s="281">
        <v>1</v>
      </c>
      <c r="K34" s="281">
        <v>0</v>
      </c>
      <c r="L34" s="281">
        <v>0</v>
      </c>
      <c r="M34" s="281">
        <v>0</v>
      </c>
      <c r="N34" s="281">
        <v>0</v>
      </c>
      <c r="O34" s="281">
        <v>0</v>
      </c>
      <c r="P34" s="290">
        <f t="shared" si="0"/>
        <v>1</v>
      </c>
    </row>
    <row r="35" spans="1:16">
      <c r="A35" s="284" t="s">
        <v>160</v>
      </c>
      <c r="B35" s="80">
        <v>1</v>
      </c>
      <c r="C35" s="280">
        <v>1</v>
      </c>
      <c r="D35" s="281">
        <v>0</v>
      </c>
      <c r="E35" s="281">
        <v>0</v>
      </c>
      <c r="F35" s="281">
        <v>0</v>
      </c>
      <c r="G35" s="281">
        <v>0</v>
      </c>
      <c r="H35" s="281">
        <v>0</v>
      </c>
      <c r="I35" s="281">
        <v>1</v>
      </c>
      <c r="J35" s="281">
        <v>0</v>
      </c>
      <c r="K35" s="281">
        <v>0</v>
      </c>
      <c r="L35" s="281">
        <v>0</v>
      </c>
      <c r="M35" s="281">
        <v>0</v>
      </c>
      <c r="N35" s="281">
        <v>0</v>
      </c>
      <c r="O35" s="281">
        <v>0</v>
      </c>
      <c r="P35" s="290">
        <f t="shared" si="0"/>
        <v>1</v>
      </c>
    </row>
    <row r="36" spans="1:16">
      <c r="A36" s="284" t="s">
        <v>161</v>
      </c>
      <c r="B36" s="80">
        <v>0</v>
      </c>
      <c r="C36" s="280">
        <v>0</v>
      </c>
      <c r="D36" s="281">
        <v>0</v>
      </c>
      <c r="E36" s="281">
        <v>0</v>
      </c>
      <c r="F36" s="281">
        <v>0</v>
      </c>
      <c r="G36" s="281">
        <v>0</v>
      </c>
      <c r="H36" s="281">
        <v>0</v>
      </c>
      <c r="I36" s="281">
        <v>0</v>
      </c>
      <c r="J36" s="281">
        <v>1</v>
      </c>
      <c r="K36" s="281">
        <v>0</v>
      </c>
      <c r="L36" s="281">
        <v>0</v>
      </c>
      <c r="M36" s="281">
        <v>0</v>
      </c>
      <c r="N36" s="281">
        <v>0</v>
      </c>
      <c r="O36" s="281">
        <v>0</v>
      </c>
      <c r="P36" s="290">
        <f t="shared" si="0"/>
        <v>1</v>
      </c>
    </row>
    <row r="37" spans="1:16">
      <c r="A37" s="284" t="s">
        <v>487</v>
      </c>
      <c r="B37" s="80">
        <v>1</v>
      </c>
      <c r="C37" s="280">
        <v>1</v>
      </c>
      <c r="D37" s="281">
        <v>0</v>
      </c>
      <c r="E37" s="281">
        <v>1</v>
      </c>
      <c r="F37" s="281">
        <v>0</v>
      </c>
      <c r="G37" s="281">
        <v>0</v>
      </c>
      <c r="H37" s="281">
        <v>0</v>
      </c>
      <c r="I37" s="281">
        <v>0</v>
      </c>
      <c r="J37" s="281">
        <v>0</v>
      </c>
      <c r="K37" s="281">
        <v>0</v>
      </c>
      <c r="L37" s="281">
        <v>0</v>
      </c>
      <c r="M37" s="281">
        <v>0</v>
      </c>
      <c r="N37" s="281">
        <v>0</v>
      </c>
      <c r="O37" s="281">
        <v>0</v>
      </c>
      <c r="P37" s="290">
        <f t="shared" si="0"/>
        <v>1</v>
      </c>
    </row>
    <row r="38" spans="1:16">
      <c r="A38" s="284" t="s">
        <v>733</v>
      </c>
      <c r="B38" s="80">
        <v>0</v>
      </c>
      <c r="C38" s="280">
        <v>0</v>
      </c>
      <c r="D38" s="281">
        <v>0</v>
      </c>
      <c r="E38" s="281">
        <v>0</v>
      </c>
      <c r="F38" s="281">
        <v>0</v>
      </c>
      <c r="G38" s="281">
        <v>0</v>
      </c>
      <c r="H38" s="281">
        <v>0</v>
      </c>
      <c r="I38" s="281">
        <v>0</v>
      </c>
      <c r="J38" s="281">
        <v>1</v>
      </c>
      <c r="K38" s="281">
        <v>0</v>
      </c>
      <c r="L38" s="281">
        <v>0</v>
      </c>
      <c r="M38" s="281">
        <v>0</v>
      </c>
      <c r="N38" s="281">
        <v>0</v>
      </c>
      <c r="O38" s="281">
        <v>0</v>
      </c>
      <c r="P38" s="290">
        <f t="shared" si="0"/>
        <v>1</v>
      </c>
    </row>
    <row r="39" spans="1:16">
      <c r="A39" s="284" t="s">
        <v>487</v>
      </c>
      <c r="B39" s="80">
        <v>0</v>
      </c>
      <c r="C39" s="280">
        <v>0</v>
      </c>
      <c r="D39" s="281">
        <v>0</v>
      </c>
      <c r="E39" s="281">
        <v>1</v>
      </c>
      <c r="F39" s="281">
        <v>0</v>
      </c>
      <c r="G39" s="281">
        <v>0</v>
      </c>
      <c r="H39" s="281">
        <v>0</v>
      </c>
      <c r="I39" s="281">
        <v>0</v>
      </c>
      <c r="J39" s="281">
        <v>0</v>
      </c>
      <c r="K39" s="281">
        <v>0</v>
      </c>
      <c r="L39" s="281">
        <v>0</v>
      </c>
      <c r="M39" s="281">
        <v>0</v>
      </c>
      <c r="N39" s="281">
        <v>0</v>
      </c>
      <c r="O39" s="281">
        <v>0</v>
      </c>
      <c r="P39" s="290">
        <f t="shared" si="0"/>
        <v>1</v>
      </c>
    </row>
    <row r="40" spans="1:16">
      <c r="A40" s="284" t="s">
        <v>734</v>
      </c>
      <c r="B40" s="80">
        <v>0</v>
      </c>
      <c r="C40" s="280">
        <v>0</v>
      </c>
      <c r="D40" s="281">
        <v>0</v>
      </c>
      <c r="E40" s="281">
        <v>0</v>
      </c>
      <c r="F40" s="281">
        <v>0</v>
      </c>
      <c r="G40" s="281">
        <v>1</v>
      </c>
      <c r="H40" s="281">
        <v>0</v>
      </c>
      <c r="I40" s="281">
        <v>0</v>
      </c>
      <c r="J40" s="281">
        <v>0</v>
      </c>
      <c r="K40" s="281">
        <v>0</v>
      </c>
      <c r="L40" s="281">
        <v>0</v>
      </c>
      <c r="M40" s="281">
        <v>0</v>
      </c>
      <c r="N40" s="281">
        <v>0</v>
      </c>
      <c r="O40" s="281">
        <v>0</v>
      </c>
      <c r="P40" s="290">
        <f t="shared" si="0"/>
        <v>1</v>
      </c>
    </row>
    <row r="41" spans="1:16">
      <c r="A41" s="284" t="s">
        <v>467</v>
      </c>
      <c r="B41" s="80">
        <v>0</v>
      </c>
      <c r="C41" s="280">
        <v>0</v>
      </c>
      <c r="D41" s="281">
        <v>0</v>
      </c>
      <c r="E41" s="281">
        <v>1</v>
      </c>
      <c r="F41" s="281">
        <v>0</v>
      </c>
      <c r="G41" s="281">
        <v>0</v>
      </c>
      <c r="H41" s="281">
        <v>0</v>
      </c>
      <c r="I41" s="281">
        <v>0</v>
      </c>
      <c r="J41" s="281">
        <v>0</v>
      </c>
      <c r="K41" s="281">
        <v>0</v>
      </c>
      <c r="L41" s="281">
        <v>0</v>
      </c>
      <c r="M41" s="281">
        <v>0</v>
      </c>
      <c r="N41" s="281">
        <v>0</v>
      </c>
      <c r="O41" s="281">
        <v>0</v>
      </c>
      <c r="P41" s="290">
        <f t="shared" si="0"/>
        <v>1</v>
      </c>
    </row>
    <row r="42" spans="1:16">
      <c r="A42" s="284" t="s">
        <v>322</v>
      </c>
      <c r="B42" s="80">
        <v>0</v>
      </c>
      <c r="C42" s="280">
        <v>0</v>
      </c>
      <c r="D42" s="281">
        <v>1</v>
      </c>
      <c r="E42" s="281">
        <v>0</v>
      </c>
      <c r="F42" s="281">
        <v>0</v>
      </c>
      <c r="G42" s="281">
        <v>0</v>
      </c>
      <c r="H42" s="281">
        <v>0</v>
      </c>
      <c r="I42" s="281">
        <v>0</v>
      </c>
      <c r="J42" s="281">
        <v>0</v>
      </c>
      <c r="K42" s="281">
        <v>0</v>
      </c>
      <c r="L42" s="281">
        <v>0</v>
      </c>
      <c r="M42" s="281">
        <v>0</v>
      </c>
      <c r="N42" s="281">
        <v>0</v>
      </c>
      <c r="O42" s="281">
        <v>0</v>
      </c>
      <c r="P42" s="290">
        <f t="shared" si="0"/>
        <v>1</v>
      </c>
    </row>
    <row r="43" spans="1:16">
      <c r="A43" s="284" t="s">
        <v>467</v>
      </c>
      <c r="B43" s="80">
        <v>0</v>
      </c>
      <c r="C43" s="280">
        <v>0</v>
      </c>
      <c r="D43" s="281">
        <v>0</v>
      </c>
      <c r="E43" s="281">
        <v>1</v>
      </c>
      <c r="F43" s="281">
        <v>0</v>
      </c>
      <c r="G43" s="281">
        <v>0</v>
      </c>
      <c r="H43" s="281">
        <v>0</v>
      </c>
      <c r="I43" s="281">
        <v>0</v>
      </c>
      <c r="J43" s="281">
        <v>0</v>
      </c>
      <c r="K43" s="281">
        <v>0</v>
      </c>
      <c r="L43" s="281">
        <v>0</v>
      </c>
      <c r="M43" s="281">
        <v>0</v>
      </c>
      <c r="N43" s="281">
        <v>0</v>
      </c>
      <c r="O43" s="281">
        <v>0</v>
      </c>
      <c r="P43" s="290">
        <f t="shared" si="0"/>
        <v>1</v>
      </c>
    </row>
    <row r="44" spans="1:16">
      <c r="A44" s="284" t="s">
        <v>467</v>
      </c>
      <c r="B44" s="80">
        <v>0</v>
      </c>
      <c r="C44" s="280">
        <v>0</v>
      </c>
      <c r="D44" s="281">
        <v>0</v>
      </c>
      <c r="E44" s="281">
        <v>1</v>
      </c>
      <c r="F44" s="281">
        <v>0</v>
      </c>
      <c r="G44" s="281">
        <v>0</v>
      </c>
      <c r="H44" s="281">
        <v>0</v>
      </c>
      <c r="I44" s="281">
        <v>0</v>
      </c>
      <c r="J44" s="281">
        <v>0</v>
      </c>
      <c r="K44" s="281">
        <v>0</v>
      </c>
      <c r="L44" s="281">
        <v>0</v>
      </c>
      <c r="M44" s="281">
        <v>0</v>
      </c>
      <c r="N44" s="281">
        <v>0</v>
      </c>
      <c r="O44" s="281">
        <v>0</v>
      </c>
      <c r="P44" s="290">
        <f t="shared" si="0"/>
        <v>1</v>
      </c>
    </row>
    <row r="45" spans="1:16">
      <c r="A45" s="284" t="s">
        <v>427</v>
      </c>
      <c r="B45" s="80">
        <v>1</v>
      </c>
      <c r="C45" s="280">
        <v>1</v>
      </c>
      <c r="D45" s="281">
        <v>0</v>
      </c>
      <c r="E45" s="281">
        <v>0</v>
      </c>
      <c r="F45" s="281">
        <v>0</v>
      </c>
      <c r="G45" s="281">
        <v>0</v>
      </c>
      <c r="H45" s="281">
        <v>0</v>
      </c>
      <c r="I45" s="281">
        <v>0</v>
      </c>
      <c r="J45" s="281">
        <v>0</v>
      </c>
      <c r="K45" s="281">
        <v>0</v>
      </c>
      <c r="L45" s="281">
        <v>1</v>
      </c>
      <c r="M45" s="281">
        <v>0</v>
      </c>
      <c r="N45" s="281">
        <v>0</v>
      </c>
      <c r="O45" s="281">
        <v>0</v>
      </c>
      <c r="P45" s="290">
        <f t="shared" si="0"/>
        <v>1</v>
      </c>
    </row>
    <row r="46" spans="1:16">
      <c r="A46" s="284" t="s">
        <v>487</v>
      </c>
      <c r="B46" s="80">
        <v>0</v>
      </c>
      <c r="C46" s="280">
        <v>0</v>
      </c>
      <c r="D46" s="281">
        <v>0</v>
      </c>
      <c r="E46" s="281">
        <v>1</v>
      </c>
      <c r="F46" s="281">
        <v>0</v>
      </c>
      <c r="G46" s="281">
        <v>0</v>
      </c>
      <c r="H46" s="281">
        <v>0</v>
      </c>
      <c r="I46" s="281">
        <v>0</v>
      </c>
      <c r="J46" s="281">
        <v>0</v>
      </c>
      <c r="K46" s="281">
        <v>0</v>
      </c>
      <c r="L46" s="281">
        <v>0</v>
      </c>
      <c r="M46" s="281">
        <v>0</v>
      </c>
      <c r="N46" s="281">
        <v>0</v>
      </c>
      <c r="O46" s="281">
        <v>0</v>
      </c>
      <c r="P46" s="290">
        <f t="shared" si="0"/>
        <v>1</v>
      </c>
    </row>
    <row r="47" spans="1:16">
      <c r="A47" s="284" t="s">
        <v>735</v>
      </c>
      <c r="B47" s="80">
        <v>0</v>
      </c>
      <c r="C47" s="280">
        <v>0</v>
      </c>
      <c r="D47" s="281">
        <v>0</v>
      </c>
      <c r="E47" s="281">
        <v>0</v>
      </c>
      <c r="F47" s="281">
        <v>0</v>
      </c>
      <c r="G47" s="281">
        <v>0</v>
      </c>
      <c r="H47" s="281">
        <v>0</v>
      </c>
      <c r="I47" s="281">
        <v>0</v>
      </c>
      <c r="J47" s="281">
        <v>0</v>
      </c>
      <c r="K47" s="281">
        <v>0</v>
      </c>
      <c r="L47" s="281">
        <v>0</v>
      </c>
      <c r="M47" s="281">
        <v>0</v>
      </c>
      <c r="N47" s="281">
        <v>1</v>
      </c>
      <c r="O47" s="281">
        <v>0</v>
      </c>
      <c r="P47" s="290">
        <f t="shared" si="0"/>
        <v>1</v>
      </c>
    </row>
    <row r="48" spans="1:16">
      <c r="A48" s="284" t="s">
        <v>467</v>
      </c>
      <c r="B48" s="80">
        <v>1</v>
      </c>
      <c r="C48" s="280">
        <v>1</v>
      </c>
      <c r="D48" s="281">
        <v>0</v>
      </c>
      <c r="E48" s="281">
        <v>1</v>
      </c>
      <c r="F48" s="281">
        <v>0</v>
      </c>
      <c r="G48" s="281">
        <v>0</v>
      </c>
      <c r="H48" s="281">
        <v>0</v>
      </c>
      <c r="I48" s="281">
        <v>0</v>
      </c>
      <c r="J48" s="281">
        <v>0</v>
      </c>
      <c r="K48" s="281">
        <v>0</v>
      </c>
      <c r="L48" s="281">
        <v>0</v>
      </c>
      <c r="M48" s="281">
        <v>0</v>
      </c>
      <c r="N48" s="281">
        <v>0</v>
      </c>
      <c r="O48" s="281">
        <v>0</v>
      </c>
      <c r="P48" s="290">
        <f t="shared" si="0"/>
        <v>1</v>
      </c>
    </row>
    <row r="49" spans="1:16">
      <c r="A49" s="284" t="s">
        <v>322</v>
      </c>
      <c r="B49" s="80">
        <v>0</v>
      </c>
      <c r="C49" s="280">
        <v>0</v>
      </c>
      <c r="D49" s="281">
        <v>1</v>
      </c>
      <c r="E49" s="281">
        <v>0</v>
      </c>
      <c r="F49" s="281">
        <v>0</v>
      </c>
      <c r="G49" s="281">
        <v>0</v>
      </c>
      <c r="H49" s="281">
        <v>0</v>
      </c>
      <c r="I49" s="281">
        <v>0</v>
      </c>
      <c r="J49" s="281">
        <v>0</v>
      </c>
      <c r="K49" s="281">
        <v>0</v>
      </c>
      <c r="L49" s="281">
        <v>0</v>
      </c>
      <c r="M49" s="281">
        <v>0</v>
      </c>
      <c r="N49" s="281">
        <v>0</v>
      </c>
      <c r="O49" s="281">
        <v>0</v>
      </c>
      <c r="P49" s="290">
        <f t="shared" si="0"/>
        <v>1</v>
      </c>
    </row>
    <row r="50" spans="1:16">
      <c r="A50" s="284" t="s">
        <v>322</v>
      </c>
      <c r="B50" s="80">
        <v>0</v>
      </c>
      <c r="C50" s="280">
        <v>0</v>
      </c>
      <c r="D50" s="281">
        <v>1</v>
      </c>
      <c r="E50" s="281">
        <v>0</v>
      </c>
      <c r="F50" s="281">
        <v>0</v>
      </c>
      <c r="G50" s="281">
        <v>0</v>
      </c>
      <c r="H50" s="281">
        <v>0</v>
      </c>
      <c r="I50" s="281">
        <v>0</v>
      </c>
      <c r="J50" s="281">
        <v>0</v>
      </c>
      <c r="K50" s="281">
        <v>0</v>
      </c>
      <c r="L50" s="281">
        <v>0</v>
      </c>
      <c r="M50" s="281">
        <v>0</v>
      </c>
      <c r="N50" s="281">
        <v>0</v>
      </c>
      <c r="O50" s="281">
        <v>0</v>
      </c>
      <c r="P50" s="290">
        <f t="shared" si="0"/>
        <v>1</v>
      </c>
    </row>
    <row r="51" spans="1:16">
      <c r="A51" s="284" t="s">
        <v>239</v>
      </c>
      <c r="B51" s="80">
        <v>1</v>
      </c>
      <c r="C51" s="280">
        <v>1</v>
      </c>
      <c r="D51" s="281">
        <v>0</v>
      </c>
      <c r="E51" s="281">
        <v>0</v>
      </c>
      <c r="F51" s="281">
        <v>0</v>
      </c>
      <c r="G51" s="281">
        <v>0</v>
      </c>
      <c r="H51" s="281">
        <v>0</v>
      </c>
      <c r="I51" s="281">
        <v>0</v>
      </c>
      <c r="J51" s="281">
        <v>0</v>
      </c>
      <c r="K51" s="281">
        <v>0</v>
      </c>
      <c r="L51" s="281">
        <v>0</v>
      </c>
      <c r="M51" s="281">
        <v>1</v>
      </c>
      <c r="N51" s="281">
        <v>0</v>
      </c>
      <c r="O51" s="281">
        <v>0</v>
      </c>
      <c r="P51" s="290">
        <f t="shared" si="0"/>
        <v>1</v>
      </c>
    </row>
    <row r="52" spans="1:16">
      <c r="A52" s="284" t="s">
        <v>734</v>
      </c>
      <c r="B52" s="80">
        <v>0</v>
      </c>
      <c r="C52" s="280">
        <v>0</v>
      </c>
      <c r="D52" s="281">
        <v>0</v>
      </c>
      <c r="E52" s="281">
        <v>0</v>
      </c>
      <c r="F52" s="281">
        <v>0</v>
      </c>
      <c r="G52" s="281">
        <v>1</v>
      </c>
      <c r="H52" s="281">
        <v>0</v>
      </c>
      <c r="I52" s="281">
        <v>0</v>
      </c>
      <c r="J52" s="281">
        <v>0</v>
      </c>
      <c r="K52" s="281">
        <v>0</v>
      </c>
      <c r="L52" s="281">
        <v>0</v>
      </c>
      <c r="M52" s="281">
        <v>0</v>
      </c>
      <c r="N52" s="281">
        <v>0</v>
      </c>
      <c r="O52" s="281">
        <v>0</v>
      </c>
      <c r="P52" s="290">
        <f t="shared" si="0"/>
        <v>1</v>
      </c>
    </row>
    <row r="53" spans="1:16">
      <c r="A53" s="284" t="s">
        <v>734</v>
      </c>
      <c r="B53" s="80">
        <v>1</v>
      </c>
      <c r="C53" s="280">
        <v>1</v>
      </c>
      <c r="D53" s="281">
        <v>0</v>
      </c>
      <c r="E53" s="281">
        <v>0</v>
      </c>
      <c r="F53" s="281">
        <v>0</v>
      </c>
      <c r="G53" s="281">
        <v>1</v>
      </c>
      <c r="H53" s="281">
        <v>0</v>
      </c>
      <c r="I53" s="281">
        <v>0</v>
      </c>
      <c r="J53" s="281">
        <v>0</v>
      </c>
      <c r="K53" s="281">
        <v>0</v>
      </c>
      <c r="L53" s="281">
        <v>0</v>
      </c>
      <c r="M53" s="281">
        <v>0</v>
      </c>
      <c r="N53" s="281">
        <v>0</v>
      </c>
      <c r="O53" s="281">
        <v>0</v>
      </c>
      <c r="P53" s="290">
        <f t="shared" si="0"/>
        <v>1</v>
      </c>
    </row>
    <row r="54" spans="1:16">
      <c r="A54" s="284" t="s">
        <v>734</v>
      </c>
      <c r="B54" s="80">
        <v>1</v>
      </c>
      <c r="C54" s="280">
        <v>1</v>
      </c>
      <c r="D54" s="281">
        <v>0</v>
      </c>
      <c r="E54" s="281">
        <v>0</v>
      </c>
      <c r="F54" s="281">
        <v>0</v>
      </c>
      <c r="G54" s="281">
        <v>1</v>
      </c>
      <c r="H54" s="281">
        <v>0</v>
      </c>
      <c r="I54" s="281">
        <v>0</v>
      </c>
      <c r="J54" s="281">
        <v>0</v>
      </c>
      <c r="K54" s="281">
        <v>0</v>
      </c>
      <c r="L54" s="281">
        <v>0</v>
      </c>
      <c r="M54" s="281">
        <v>0</v>
      </c>
      <c r="N54" s="281">
        <v>0</v>
      </c>
      <c r="O54" s="281">
        <v>0</v>
      </c>
      <c r="P54" s="290">
        <f t="shared" si="0"/>
        <v>1</v>
      </c>
    </row>
    <row r="55" spans="1:16">
      <c r="A55" s="284" t="s">
        <v>736</v>
      </c>
      <c r="B55" s="80">
        <v>0</v>
      </c>
      <c r="C55" s="280">
        <v>0</v>
      </c>
      <c r="D55" s="281">
        <v>0</v>
      </c>
      <c r="E55" s="281">
        <v>0</v>
      </c>
      <c r="F55" s="281">
        <v>0</v>
      </c>
      <c r="G55" s="281">
        <v>0</v>
      </c>
      <c r="H55" s="281">
        <v>0</v>
      </c>
      <c r="I55" s="281">
        <v>0</v>
      </c>
      <c r="J55" s="281">
        <v>1</v>
      </c>
      <c r="K55" s="281">
        <v>0</v>
      </c>
      <c r="L55" s="281">
        <v>0</v>
      </c>
      <c r="M55" s="281">
        <v>0</v>
      </c>
      <c r="N55" s="281">
        <v>0</v>
      </c>
      <c r="O55" s="281">
        <v>0</v>
      </c>
      <c r="P55" s="290">
        <f t="shared" si="0"/>
        <v>1</v>
      </c>
    </row>
    <row r="56" spans="1:16">
      <c r="A56" s="284" t="s">
        <v>487</v>
      </c>
      <c r="B56" s="80">
        <v>0</v>
      </c>
      <c r="C56" s="280">
        <v>0</v>
      </c>
      <c r="D56" s="281">
        <v>0</v>
      </c>
      <c r="E56" s="281">
        <v>1</v>
      </c>
      <c r="F56" s="281">
        <v>0</v>
      </c>
      <c r="G56" s="281">
        <v>0</v>
      </c>
      <c r="H56" s="281">
        <v>0</v>
      </c>
      <c r="I56" s="281">
        <v>0</v>
      </c>
      <c r="J56" s="281">
        <v>0</v>
      </c>
      <c r="K56" s="281">
        <v>0</v>
      </c>
      <c r="L56" s="281">
        <v>0</v>
      </c>
      <c r="M56" s="281">
        <v>0</v>
      </c>
      <c r="N56" s="281">
        <v>0</v>
      </c>
      <c r="O56" s="281">
        <v>0</v>
      </c>
      <c r="P56" s="290">
        <f t="shared" si="0"/>
        <v>1</v>
      </c>
    </row>
    <row r="57" spans="1:16">
      <c r="A57" s="284" t="s">
        <v>734</v>
      </c>
      <c r="B57" s="80">
        <v>0</v>
      </c>
      <c r="C57" s="280">
        <v>0</v>
      </c>
      <c r="D57" s="281">
        <v>0</v>
      </c>
      <c r="E57" s="281">
        <v>0</v>
      </c>
      <c r="F57" s="281">
        <v>0</v>
      </c>
      <c r="G57" s="281">
        <v>1</v>
      </c>
      <c r="H57" s="281">
        <v>0</v>
      </c>
      <c r="I57" s="281">
        <v>0</v>
      </c>
      <c r="J57" s="281">
        <v>0</v>
      </c>
      <c r="K57" s="281">
        <v>0</v>
      </c>
      <c r="L57" s="281">
        <v>0</v>
      </c>
      <c r="M57" s="281">
        <v>0</v>
      </c>
      <c r="N57" s="281">
        <v>0</v>
      </c>
      <c r="O57" s="281">
        <v>0</v>
      </c>
      <c r="P57" s="290">
        <f t="shared" si="0"/>
        <v>1</v>
      </c>
    </row>
    <row r="58" spans="1:16">
      <c r="A58" s="284" t="s">
        <v>724</v>
      </c>
      <c r="B58" s="80">
        <v>0</v>
      </c>
      <c r="C58" s="280">
        <v>0</v>
      </c>
      <c r="D58" s="281">
        <v>0</v>
      </c>
      <c r="E58" s="281">
        <v>0</v>
      </c>
      <c r="F58" s="281">
        <v>0</v>
      </c>
      <c r="G58" s="281">
        <v>0</v>
      </c>
      <c r="H58" s="281">
        <v>0</v>
      </c>
      <c r="I58" s="281">
        <v>0</v>
      </c>
      <c r="J58" s="281">
        <v>0</v>
      </c>
      <c r="K58" s="281">
        <v>0</v>
      </c>
      <c r="L58" s="281">
        <v>0</v>
      </c>
      <c r="M58" s="281">
        <v>0</v>
      </c>
      <c r="N58" s="281">
        <v>0</v>
      </c>
      <c r="O58" s="281">
        <v>1</v>
      </c>
      <c r="P58" s="290">
        <f t="shared" si="0"/>
        <v>1</v>
      </c>
    </row>
    <row r="59" spans="1:16">
      <c r="A59" s="284" t="s">
        <v>734</v>
      </c>
      <c r="B59" s="80">
        <v>1</v>
      </c>
      <c r="C59" s="280">
        <v>1</v>
      </c>
      <c r="D59" s="281">
        <v>0</v>
      </c>
      <c r="E59" s="281">
        <v>0</v>
      </c>
      <c r="F59" s="281">
        <v>0</v>
      </c>
      <c r="G59" s="281">
        <v>1</v>
      </c>
      <c r="H59" s="281">
        <v>0</v>
      </c>
      <c r="I59" s="281">
        <v>0</v>
      </c>
      <c r="J59" s="281">
        <v>0</v>
      </c>
      <c r="K59" s="281">
        <v>0</v>
      </c>
      <c r="L59" s="281">
        <v>0</v>
      </c>
      <c r="M59" s="281">
        <v>0</v>
      </c>
      <c r="N59" s="281">
        <v>0</v>
      </c>
      <c r="O59" s="281">
        <v>0</v>
      </c>
      <c r="P59" s="290">
        <f t="shared" si="0"/>
        <v>1</v>
      </c>
    </row>
    <row r="60" spans="1:16">
      <c r="A60" s="284" t="s">
        <v>727</v>
      </c>
      <c r="B60" s="80">
        <v>1</v>
      </c>
      <c r="C60" s="280">
        <v>1</v>
      </c>
      <c r="D60" s="281">
        <v>0</v>
      </c>
      <c r="E60" s="281">
        <v>0</v>
      </c>
      <c r="F60" s="281">
        <v>0</v>
      </c>
      <c r="G60" s="281">
        <v>0</v>
      </c>
      <c r="H60" s="281">
        <v>0</v>
      </c>
      <c r="I60" s="281">
        <v>0</v>
      </c>
      <c r="J60" s="281">
        <v>0</v>
      </c>
      <c r="K60" s="281">
        <v>1</v>
      </c>
      <c r="L60" s="281">
        <v>0</v>
      </c>
      <c r="M60" s="281">
        <v>0</v>
      </c>
      <c r="N60" s="281">
        <v>0</v>
      </c>
      <c r="O60" s="281">
        <v>0</v>
      </c>
      <c r="P60" s="290">
        <f t="shared" si="0"/>
        <v>1</v>
      </c>
    </row>
    <row r="61" spans="1:16">
      <c r="A61" s="284" t="s">
        <v>737</v>
      </c>
      <c r="B61" s="80">
        <v>0</v>
      </c>
      <c r="C61" s="280">
        <v>0</v>
      </c>
      <c r="D61" s="281">
        <v>0</v>
      </c>
      <c r="E61" s="281">
        <v>0</v>
      </c>
      <c r="F61" s="281">
        <v>0</v>
      </c>
      <c r="G61" s="281">
        <v>0</v>
      </c>
      <c r="H61" s="281">
        <v>0</v>
      </c>
      <c r="I61" s="281">
        <v>0</v>
      </c>
      <c r="J61" s="281">
        <v>0</v>
      </c>
      <c r="K61" s="281">
        <v>0</v>
      </c>
      <c r="L61" s="281">
        <v>0</v>
      </c>
      <c r="M61" s="281">
        <v>0</v>
      </c>
      <c r="N61" s="281">
        <v>1</v>
      </c>
      <c r="O61" s="281">
        <v>0</v>
      </c>
      <c r="P61" s="290">
        <f t="shared" si="0"/>
        <v>1</v>
      </c>
    </row>
    <row r="62" spans="1:16">
      <c r="A62" s="284" t="s">
        <v>239</v>
      </c>
      <c r="B62" s="80">
        <v>1</v>
      </c>
      <c r="C62" s="280">
        <v>1</v>
      </c>
      <c r="D62" s="281">
        <v>0</v>
      </c>
      <c r="E62" s="281">
        <v>0</v>
      </c>
      <c r="F62" s="281">
        <v>0</v>
      </c>
      <c r="G62" s="281">
        <v>0</v>
      </c>
      <c r="H62" s="281">
        <v>0</v>
      </c>
      <c r="I62" s="281">
        <v>0</v>
      </c>
      <c r="J62" s="281">
        <v>0</v>
      </c>
      <c r="K62" s="281">
        <v>0</v>
      </c>
      <c r="L62" s="281">
        <v>0</v>
      </c>
      <c r="M62" s="281">
        <v>1</v>
      </c>
      <c r="N62" s="281">
        <v>0</v>
      </c>
      <c r="O62" s="281">
        <v>0</v>
      </c>
      <c r="P62" s="290">
        <f t="shared" si="0"/>
        <v>1</v>
      </c>
    </row>
    <row r="63" spans="1:16">
      <c r="A63" s="284" t="s">
        <v>605</v>
      </c>
      <c r="B63" s="80">
        <v>0</v>
      </c>
      <c r="C63" s="280">
        <v>0</v>
      </c>
      <c r="D63" s="281">
        <v>0</v>
      </c>
      <c r="E63" s="281">
        <v>1</v>
      </c>
      <c r="F63" s="281">
        <v>0</v>
      </c>
      <c r="G63" s="281">
        <v>0</v>
      </c>
      <c r="H63" s="281">
        <v>0</v>
      </c>
      <c r="I63" s="281">
        <v>0</v>
      </c>
      <c r="J63" s="281">
        <v>0</v>
      </c>
      <c r="K63" s="281">
        <v>0</v>
      </c>
      <c r="L63" s="281">
        <v>0</v>
      </c>
      <c r="M63" s="281">
        <v>0</v>
      </c>
      <c r="N63" s="281">
        <v>0</v>
      </c>
      <c r="O63" s="281">
        <v>0</v>
      </c>
      <c r="P63" s="290">
        <f t="shared" si="0"/>
        <v>1</v>
      </c>
    </row>
    <row r="64" spans="1:16">
      <c r="A64" s="284" t="s">
        <v>467</v>
      </c>
      <c r="B64" s="80">
        <v>0</v>
      </c>
      <c r="C64" s="280">
        <v>0</v>
      </c>
      <c r="D64" s="281">
        <v>0</v>
      </c>
      <c r="E64" s="281">
        <v>1</v>
      </c>
      <c r="F64" s="281">
        <v>0</v>
      </c>
      <c r="G64" s="281">
        <v>0</v>
      </c>
      <c r="H64" s="281">
        <v>0</v>
      </c>
      <c r="I64" s="281">
        <v>0</v>
      </c>
      <c r="J64" s="281">
        <v>0</v>
      </c>
      <c r="K64" s="281">
        <v>0</v>
      </c>
      <c r="L64" s="281">
        <v>0</v>
      </c>
      <c r="M64" s="281">
        <v>0</v>
      </c>
      <c r="N64" s="281">
        <v>0</v>
      </c>
      <c r="O64" s="281">
        <v>0</v>
      </c>
      <c r="P64" s="290">
        <f t="shared" si="0"/>
        <v>1</v>
      </c>
    </row>
    <row r="65" spans="1:16">
      <c r="A65" s="284" t="s">
        <v>239</v>
      </c>
      <c r="B65" s="80">
        <v>0</v>
      </c>
      <c r="C65" s="280">
        <v>0</v>
      </c>
      <c r="D65" s="281">
        <v>0</v>
      </c>
      <c r="E65" s="281">
        <v>0</v>
      </c>
      <c r="F65" s="281">
        <v>0</v>
      </c>
      <c r="G65" s="281">
        <v>0</v>
      </c>
      <c r="H65" s="281">
        <v>0</v>
      </c>
      <c r="I65" s="281">
        <v>0</v>
      </c>
      <c r="J65" s="281">
        <v>0</v>
      </c>
      <c r="K65" s="281">
        <v>0</v>
      </c>
      <c r="L65" s="281">
        <v>0</v>
      </c>
      <c r="M65" s="281">
        <v>1</v>
      </c>
      <c r="N65" s="281">
        <v>0</v>
      </c>
      <c r="O65" s="281">
        <v>0</v>
      </c>
      <c r="P65" s="290">
        <f t="shared" si="0"/>
        <v>1</v>
      </c>
    </row>
    <row r="66" spans="1:16">
      <c r="A66" s="284" t="s">
        <v>161</v>
      </c>
      <c r="B66" s="80">
        <v>0</v>
      </c>
      <c r="C66" s="280">
        <v>0</v>
      </c>
      <c r="D66" s="281">
        <v>0</v>
      </c>
      <c r="E66" s="281">
        <v>0</v>
      </c>
      <c r="F66" s="281">
        <v>0</v>
      </c>
      <c r="G66" s="281">
        <v>0</v>
      </c>
      <c r="H66" s="281">
        <v>0</v>
      </c>
      <c r="I66" s="281">
        <v>0</v>
      </c>
      <c r="J66" s="281">
        <v>1</v>
      </c>
      <c r="K66" s="281">
        <v>0</v>
      </c>
      <c r="L66" s="281">
        <v>0</v>
      </c>
      <c r="M66" s="281">
        <v>0</v>
      </c>
      <c r="N66" s="281">
        <v>0</v>
      </c>
      <c r="O66" s="281">
        <v>0</v>
      </c>
      <c r="P66" s="290">
        <f t="shared" ref="P66:P96" si="1">SUM(D66:O66)</f>
        <v>1</v>
      </c>
    </row>
    <row r="67" spans="1:16">
      <c r="A67" s="284" t="s">
        <v>322</v>
      </c>
      <c r="B67" s="80">
        <v>1</v>
      </c>
      <c r="C67" s="280">
        <v>1</v>
      </c>
      <c r="D67" s="281">
        <v>1</v>
      </c>
      <c r="E67" s="281">
        <v>0</v>
      </c>
      <c r="F67" s="281">
        <v>0</v>
      </c>
      <c r="G67" s="281">
        <v>0</v>
      </c>
      <c r="H67" s="281">
        <v>0</v>
      </c>
      <c r="I67" s="281">
        <v>0</v>
      </c>
      <c r="J67" s="281">
        <v>0</v>
      </c>
      <c r="K67" s="281">
        <v>0</v>
      </c>
      <c r="L67" s="281">
        <v>0</v>
      </c>
      <c r="M67" s="281">
        <v>0</v>
      </c>
      <c r="N67" s="281">
        <v>0</v>
      </c>
      <c r="O67" s="281">
        <v>0</v>
      </c>
      <c r="P67" s="290">
        <f t="shared" si="1"/>
        <v>1</v>
      </c>
    </row>
    <row r="68" spans="1:16">
      <c r="A68" s="284" t="s">
        <v>467</v>
      </c>
      <c r="B68" s="80">
        <v>0</v>
      </c>
      <c r="C68" s="280">
        <v>0</v>
      </c>
      <c r="D68" s="281">
        <v>0</v>
      </c>
      <c r="E68" s="281">
        <v>1</v>
      </c>
      <c r="F68" s="281">
        <v>0</v>
      </c>
      <c r="G68" s="281">
        <v>0</v>
      </c>
      <c r="H68" s="281">
        <v>0</v>
      </c>
      <c r="I68" s="281">
        <v>0</v>
      </c>
      <c r="J68" s="281">
        <v>0</v>
      </c>
      <c r="K68" s="281">
        <v>0</v>
      </c>
      <c r="L68" s="281">
        <v>0</v>
      </c>
      <c r="M68" s="281">
        <v>0</v>
      </c>
      <c r="N68" s="281">
        <v>0</v>
      </c>
      <c r="O68" s="281">
        <v>0</v>
      </c>
      <c r="P68" s="290">
        <f t="shared" si="1"/>
        <v>1</v>
      </c>
    </row>
    <row r="69" spans="1:16">
      <c r="A69" s="284" t="s">
        <v>734</v>
      </c>
      <c r="B69" s="80">
        <v>1</v>
      </c>
      <c r="C69" s="280">
        <v>1</v>
      </c>
      <c r="D69" s="281">
        <v>0</v>
      </c>
      <c r="E69" s="281">
        <v>0</v>
      </c>
      <c r="F69" s="281">
        <v>0</v>
      </c>
      <c r="G69" s="281">
        <v>1</v>
      </c>
      <c r="H69" s="281">
        <v>0</v>
      </c>
      <c r="I69" s="281">
        <v>0</v>
      </c>
      <c r="J69" s="281">
        <v>0</v>
      </c>
      <c r="K69" s="281">
        <v>0</v>
      </c>
      <c r="L69" s="281">
        <v>0</v>
      </c>
      <c r="M69" s="281">
        <v>0</v>
      </c>
      <c r="N69" s="281">
        <v>0</v>
      </c>
      <c r="O69" s="281">
        <v>0</v>
      </c>
      <c r="P69" s="290">
        <f t="shared" si="1"/>
        <v>1</v>
      </c>
    </row>
    <row r="70" spans="1:16">
      <c r="A70" s="284" t="s">
        <v>605</v>
      </c>
      <c r="B70" s="80">
        <v>0</v>
      </c>
      <c r="C70" s="280">
        <v>0</v>
      </c>
      <c r="D70" s="281">
        <v>0</v>
      </c>
      <c r="E70" s="281">
        <v>1</v>
      </c>
      <c r="F70" s="281">
        <v>0</v>
      </c>
      <c r="G70" s="281">
        <v>0</v>
      </c>
      <c r="H70" s="281">
        <v>0</v>
      </c>
      <c r="I70" s="281">
        <v>0</v>
      </c>
      <c r="J70" s="281">
        <v>0</v>
      </c>
      <c r="K70" s="281">
        <v>0</v>
      </c>
      <c r="L70" s="281">
        <v>0</v>
      </c>
      <c r="M70" s="281">
        <v>0</v>
      </c>
      <c r="N70" s="281">
        <v>0</v>
      </c>
      <c r="O70" s="281">
        <v>0</v>
      </c>
      <c r="P70" s="290">
        <f t="shared" si="1"/>
        <v>1</v>
      </c>
    </row>
    <row r="71" spans="1:16">
      <c r="A71" s="284" t="s">
        <v>239</v>
      </c>
      <c r="B71" s="80">
        <v>0</v>
      </c>
      <c r="C71" s="280">
        <v>0</v>
      </c>
      <c r="D71" s="281">
        <v>0</v>
      </c>
      <c r="E71" s="281">
        <v>0</v>
      </c>
      <c r="F71" s="281">
        <v>0</v>
      </c>
      <c r="G71" s="281">
        <v>0</v>
      </c>
      <c r="H71" s="281">
        <v>0</v>
      </c>
      <c r="I71" s="281">
        <v>0</v>
      </c>
      <c r="J71" s="281">
        <v>0</v>
      </c>
      <c r="K71" s="281">
        <v>0</v>
      </c>
      <c r="L71" s="281">
        <v>0</v>
      </c>
      <c r="M71" s="281">
        <v>1</v>
      </c>
      <c r="N71" s="281">
        <v>0</v>
      </c>
      <c r="O71" s="281">
        <v>0</v>
      </c>
      <c r="P71" s="290">
        <f t="shared" si="1"/>
        <v>1</v>
      </c>
    </row>
    <row r="72" spans="1:16">
      <c r="A72" s="284" t="s">
        <v>631</v>
      </c>
      <c r="B72" s="80">
        <v>0</v>
      </c>
      <c r="C72" s="280">
        <v>0</v>
      </c>
      <c r="D72" s="281">
        <v>0</v>
      </c>
      <c r="E72" s="281">
        <v>1</v>
      </c>
      <c r="F72" s="281">
        <v>0</v>
      </c>
      <c r="G72" s="281">
        <v>0</v>
      </c>
      <c r="H72" s="281">
        <v>0</v>
      </c>
      <c r="I72" s="281">
        <v>0</v>
      </c>
      <c r="J72" s="281">
        <v>0</v>
      </c>
      <c r="K72" s="281">
        <v>0</v>
      </c>
      <c r="L72" s="281">
        <v>0</v>
      </c>
      <c r="M72" s="281">
        <v>0</v>
      </c>
      <c r="N72" s="281">
        <v>0</v>
      </c>
      <c r="O72" s="281">
        <v>0</v>
      </c>
      <c r="P72" s="290">
        <f t="shared" si="1"/>
        <v>1</v>
      </c>
    </row>
    <row r="73" spans="1:16">
      <c r="A73" s="284" t="s">
        <v>487</v>
      </c>
      <c r="B73" s="80">
        <v>0</v>
      </c>
      <c r="C73" s="280">
        <v>0</v>
      </c>
      <c r="D73" s="281">
        <v>0</v>
      </c>
      <c r="E73" s="281">
        <v>1</v>
      </c>
      <c r="F73" s="281">
        <v>0</v>
      </c>
      <c r="G73" s="281">
        <v>0</v>
      </c>
      <c r="H73" s="281">
        <v>0</v>
      </c>
      <c r="I73" s="281">
        <v>0</v>
      </c>
      <c r="J73" s="281">
        <v>0</v>
      </c>
      <c r="K73" s="281">
        <v>0</v>
      </c>
      <c r="L73" s="281">
        <v>0</v>
      </c>
      <c r="M73" s="281">
        <v>0</v>
      </c>
      <c r="N73" s="281">
        <v>0</v>
      </c>
      <c r="O73" s="281">
        <v>0</v>
      </c>
      <c r="P73" s="290">
        <f t="shared" si="1"/>
        <v>1</v>
      </c>
    </row>
    <row r="74" spans="1:16">
      <c r="A74" s="284" t="s">
        <v>236</v>
      </c>
      <c r="B74" s="80">
        <v>0</v>
      </c>
      <c r="C74" s="280">
        <v>0</v>
      </c>
      <c r="D74" s="281">
        <v>0</v>
      </c>
      <c r="E74" s="281">
        <v>0</v>
      </c>
      <c r="F74" s="281">
        <v>1</v>
      </c>
      <c r="G74" s="281">
        <v>0</v>
      </c>
      <c r="H74" s="281">
        <v>0</v>
      </c>
      <c r="I74" s="281">
        <v>0</v>
      </c>
      <c r="J74" s="281">
        <v>0</v>
      </c>
      <c r="K74" s="281">
        <v>0</v>
      </c>
      <c r="L74" s="281">
        <v>0</v>
      </c>
      <c r="M74" s="281">
        <v>0</v>
      </c>
      <c r="N74" s="281">
        <v>0</v>
      </c>
      <c r="O74" s="281">
        <v>0</v>
      </c>
      <c r="P74" s="290">
        <f t="shared" si="1"/>
        <v>1</v>
      </c>
    </row>
    <row r="75" spans="1:16">
      <c r="A75" s="284" t="s">
        <v>643</v>
      </c>
      <c r="B75" s="80">
        <v>0</v>
      </c>
      <c r="C75" s="280">
        <v>0</v>
      </c>
      <c r="D75" s="281">
        <v>0</v>
      </c>
      <c r="E75" s="281">
        <v>0</v>
      </c>
      <c r="F75" s="281">
        <v>0</v>
      </c>
      <c r="G75" s="281">
        <v>0</v>
      </c>
      <c r="H75" s="281">
        <v>1</v>
      </c>
      <c r="I75" s="281">
        <v>0</v>
      </c>
      <c r="J75" s="281">
        <v>0</v>
      </c>
      <c r="K75" s="281">
        <v>0</v>
      </c>
      <c r="L75" s="281">
        <v>0</v>
      </c>
      <c r="M75" s="281">
        <v>0</v>
      </c>
      <c r="N75" s="281">
        <v>0</v>
      </c>
      <c r="O75" s="281">
        <v>0</v>
      </c>
      <c r="P75" s="290">
        <f t="shared" si="1"/>
        <v>1</v>
      </c>
    </row>
    <row r="76" spans="1:16">
      <c r="A76" s="284" t="s">
        <v>530</v>
      </c>
      <c r="B76" s="80">
        <v>0</v>
      </c>
      <c r="C76" s="280">
        <v>0</v>
      </c>
      <c r="D76" s="281">
        <v>0</v>
      </c>
      <c r="E76" s="281">
        <v>0</v>
      </c>
      <c r="F76" s="281">
        <v>0</v>
      </c>
      <c r="G76" s="281">
        <v>1</v>
      </c>
      <c r="H76" s="281">
        <v>0</v>
      </c>
      <c r="I76" s="281">
        <v>0</v>
      </c>
      <c r="J76" s="281">
        <v>0</v>
      </c>
      <c r="K76" s="281">
        <v>0</v>
      </c>
      <c r="L76" s="281">
        <v>0</v>
      </c>
      <c r="M76" s="281">
        <v>0</v>
      </c>
      <c r="N76" s="281">
        <v>0</v>
      </c>
      <c r="O76" s="281">
        <v>0</v>
      </c>
      <c r="P76" s="290">
        <f t="shared" si="1"/>
        <v>1</v>
      </c>
    </row>
    <row r="77" spans="1:16">
      <c r="A77" s="284" t="s">
        <v>649</v>
      </c>
      <c r="B77" s="80">
        <v>1</v>
      </c>
      <c r="C77" s="280">
        <v>1</v>
      </c>
      <c r="D77" s="281">
        <v>0</v>
      </c>
      <c r="E77" s="281">
        <v>0</v>
      </c>
      <c r="F77" s="281">
        <v>0</v>
      </c>
      <c r="G77" s="281">
        <v>0</v>
      </c>
      <c r="H77" s="281">
        <v>0</v>
      </c>
      <c r="I77" s="281">
        <v>0</v>
      </c>
      <c r="J77" s="281">
        <v>1</v>
      </c>
      <c r="K77" s="281">
        <v>0</v>
      </c>
      <c r="L77" s="281">
        <v>0</v>
      </c>
      <c r="M77" s="281">
        <v>0</v>
      </c>
      <c r="N77" s="281">
        <v>0</v>
      </c>
      <c r="O77" s="281">
        <v>0</v>
      </c>
      <c r="P77" s="290">
        <f t="shared" si="1"/>
        <v>1</v>
      </c>
    </row>
    <row r="78" spans="1:16">
      <c r="A78" s="284" t="s">
        <v>236</v>
      </c>
      <c r="B78" s="80">
        <v>1</v>
      </c>
      <c r="C78" s="280">
        <v>1</v>
      </c>
      <c r="D78" s="281">
        <v>0</v>
      </c>
      <c r="E78" s="281">
        <v>0</v>
      </c>
      <c r="F78" s="281">
        <v>1</v>
      </c>
      <c r="G78" s="281">
        <v>0</v>
      </c>
      <c r="H78" s="281">
        <v>0</v>
      </c>
      <c r="I78" s="281">
        <v>0</v>
      </c>
      <c r="J78" s="281">
        <v>0</v>
      </c>
      <c r="K78" s="281">
        <v>0</v>
      </c>
      <c r="L78" s="281">
        <v>0</v>
      </c>
      <c r="M78" s="281">
        <v>0</v>
      </c>
      <c r="N78" s="281">
        <v>0</v>
      </c>
      <c r="O78" s="281">
        <v>0</v>
      </c>
      <c r="P78" s="290">
        <f t="shared" si="1"/>
        <v>1</v>
      </c>
    </row>
    <row r="79" spans="1:16">
      <c r="A79" s="284" t="s">
        <v>239</v>
      </c>
      <c r="B79" s="80">
        <v>1</v>
      </c>
      <c r="C79" s="280">
        <v>1</v>
      </c>
      <c r="D79" s="281">
        <v>0</v>
      </c>
      <c r="E79" s="281">
        <v>0</v>
      </c>
      <c r="F79" s="281">
        <v>0</v>
      </c>
      <c r="G79" s="281">
        <v>0</v>
      </c>
      <c r="H79" s="281">
        <v>0</v>
      </c>
      <c r="I79" s="281">
        <v>0</v>
      </c>
      <c r="J79" s="281">
        <v>0</v>
      </c>
      <c r="K79" s="281">
        <v>0</v>
      </c>
      <c r="L79" s="281">
        <v>0</v>
      </c>
      <c r="M79" s="281">
        <v>1</v>
      </c>
      <c r="N79" s="281">
        <v>0</v>
      </c>
      <c r="O79" s="281">
        <v>0</v>
      </c>
      <c r="P79" s="290">
        <f t="shared" si="1"/>
        <v>1</v>
      </c>
    </row>
    <row r="80" spans="1:16">
      <c r="A80" s="284" t="s">
        <v>161</v>
      </c>
      <c r="B80" s="80">
        <v>1</v>
      </c>
      <c r="C80" s="280">
        <v>1</v>
      </c>
      <c r="D80" s="281">
        <v>0</v>
      </c>
      <c r="E80" s="281">
        <v>0</v>
      </c>
      <c r="F80" s="281">
        <v>0</v>
      </c>
      <c r="G80" s="281">
        <v>0</v>
      </c>
      <c r="H80" s="281">
        <v>0</v>
      </c>
      <c r="I80" s="281">
        <v>0</v>
      </c>
      <c r="J80" s="281">
        <v>1</v>
      </c>
      <c r="K80" s="281">
        <v>0</v>
      </c>
      <c r="L80" s="281">
        <v>0</v>
      </c>
      <c r="M80" s="281">
        <v>0</v>
      </c>
      <c r="N80" s="281">
        <v>0</v>
      </c>
      <c r="O80" s="281">
        <v>0</v>
      </c>
      <c r="P80" s="290">
        <f t="shared" si="1"/>
        <v>1</v>
      </c>
    </row>
    <row r="81" spans="1:16">
      <c r="A81" s="284" t="s">
        <v>530</v>
      </c>
      <c r="B81" s="80">
        <v>1</v>
      </c>
      <c r="C81" s="280">
        <v>1</v>
      </c>
      <c r="D81" s="281">
        <v>0</v>
      </c>
      <c r="E81" s="281">
        <v>0</v>
      </c>
      <c r="F81" s="281">
        <v>0</v>
      </c>
      <c r="G81" s="281">
        <v>1</v>
      </c>
      <c r="H81" s="281">
        <v>0</v>
      </c>
      <c r="I81" s="281">
        <v>0</v>
      </c>
      <c r="J81" s="281">
        <v>0</v>
      </c>
      <c r="K81" s="281">
        <v>0</v>
      </c>
      <c r="L81" s="281">
        <v>0</v>
      </c>
      <c r="M81" s="281">
        <v>0</v>
      </c>
      <c r="N81" s="281">
        <v>0</v>
      </c>
      <c r="O81" s="281">
        <v>0</v>
      </c>
      <c r="P81" s="290">
        <f t="shared" si="1"/>
        <v>1</v>
      </c>
    </row>
    <row r="82" spans="1:16">
      <c r="A82" s="284" t="s">
        <v>530</v>
      </c>
      <c r="B82" s="80">
        <v>1</v>
      </c>
      <c r="C82" s="280">
        <v>1</v>
      </c>
      <c r="D82" s="281">
        <v>0</v>
      </c>
      <c r="E82" s="281">
        <v>0</v>
      </c>
      <c r="F82" s="281">
        <v>0</v>
      </c>
      <c r="G82" s="281">
        <v>1</v>
      </c>
      <c r="H82" s="281">
        <v>0</v>
      </c>
      <c r="I82" s="281">
        <v>0</v>
      </c>
      <c r="J82" s="281">
        <v>0</v>
      </c>
      <c r="K82" s="281">
        <v>0</v>
      </c>
      <c r="L82" s="281">
        <v>0</v>
      </c>
      <c r="M82" s="281">
        <v>0</v>
      </c>
      <c r="N82" s="281">
        <v>0</v>
      </c>
      <c r="O82" s="281">
        <v>0</v>
      </c>
      <c r="P82" s="290">
        <f t="shared" si="1"/>
        <v>1</v>
      </c>
    </row>
    <row r="83" spans="1:16">
      <c r="A83" s="284" t="s">
        <v>738</v>
      </c>
      <c r="B83" s="80">
        <v>0</v>
      </c>
      <c r="C83" s="280">
        <v>0</v>
      </c>
      <c r="D83" s="281">
        <v>0</v>
      </c>
      <c r="E83" s="281">
        <v>0</v>
      </c>
      <c r="F83" s="281">
        <v>0</v>
      </c>
      <c r="G83" s="281">
        <v>0</v>
      </c>
      <c r="H83" s="281">
        <v>0</v>
      </c>
      <c r="I83" s="281">
        <v>0</v>
      </c>
      <c r="J83" s="281">
        <v>0</v>
      </c>
      <c r="K83" s="281">
        <v>0</v>
      </c>
      <c r="L83" s="281">
        <v>0</v>
      </c>
      <c r="M83" s="281">
        <v>1</v>
      </c>
      <c r="N83" s="281">
        <v>0</v>
      </c>
      <c r="O83" s="281">
        <v>0</v>
      </c>
      <c r="P83" s="290">
        <f t="shared" si="1"/>
        <v>1</v>
      </c>
    </row>
    <row r="84" spans="1:16">
      <c r="A84" s="284" t="s">
        <v>724</v>
      </c>
      <c r="B84" s="80">
        <v>0</v>
      </c>
      <c r="C84" s="280">
        <v>0</v>
      </c>
      <c r="D84" s="281">
        <v>0</v>
      </c>
      <c r="E84" s="281">
        <v>0</v>
      </c>
      <c r="F84" s="281">
        <v>0</v>
      </c>
      <c r="G84" s="281">
        <v>0</v>
      </c>
      <c r="H84" s="281">
        <v>0</v>
      </c>
      <c r="I84" s="281">
        <v>0</v>
      </c>
      <c r="J84" s="281">
        <v>0</v>
      </c>
      <c r="K84" s="281">
        <v>0</v>
      </c>
      <c r="L84" s="281">
        <v>0</v>
      </c>
      <c r="M84" s="281">
        <v>0</v>
      </c>
      <c r="N84" s="281">
        <v>0</v>
      </c>
      <c r="O84" s="281">
        <v>1</v>
      </c>
      <c r="P84" s="290">
        <f t="shared" si="1"/>
        <v>1</v>
      </c>
    </row>
    <row r="85" spans="1:16">
      <c r="A85" s="284" t="s">
        <v>322</v>
      </c>
      <c r="B85" s="80">
        <v>1</v>
      </c>
      <c r="C85" s="280">
        <v>1</v>
      </c>
      <c r="D85" s="281">
        <v>1</v>
      </c>
      <c r="E85" s="281">
        <v>0</v>
      </c>
      <c r="F85" s="281">
        <v>0</v>
      </c>
      <c r="G85" s="281">
        <v>0</v>
      </c>
      <c r="H85" s="281">
        <v>0</v>
      </c>
      <c r="I85" s="281">
        <v>0</v>
      </c>
      <c r="J85" s="281">
        <v>0</v>
      </c>
      <c r="K85" s="281">
        <v>0</v>
      </c>
      <c r="L85" s="281">
        <v>0</v>
      </c>
      <c r="M85" s="281">
        <v>0</v>
      </c>
      <c r="N85" s="281">
        <v>0</v>
      </c>
      <c r="O85" s="281">
        <v>0</v>
      </c>
      <c r="P85" s="290">
        <f t="shared" si="1"/>
        <v>1</v>
      </c>
    </row>
    <row r="86" spans="1:16">
      <c r="A86" s="284" t="s">
        <v>239</v>
      </c>
      <c r="B86" s="80">
        <v>0</v>
      </c>
      <c r="C86" s="280">
        <v>0</v>
      </c>
      <c r="D86" s="281">
        <v>0</v>
      </c>
      <c r="E86" s="281">
        <v>0</v>
      </c>
      <c r="F86" s="281">
        <v>0</v>
      </c>
      <c r="G86" s="281">
        <v>0</v>
      </c>
      <c r="H86" s="281">
        <v>0</v>
      </c>
      <c r="I86" s="281">
        <v>0</v>
      </c>
      <c r="J86" s="281">
        <v>0</v>
      </c>
      <c r="K86" s="281">
        <v>0</v>
      </c>
      <c r="L86" s="281">
        <v>0</v>
      </c>
      <c r="M86" s="281">
        <v>1</v>
      </c>
      <c r="N86" s="281">
        <v>0</v>
      </c>
      <c r="O86" s="281">
        <v>0</v>
      </c>
      <c r="P86" s="290">
        <f t="shared" si="1"/>
        <v>1</v>
      </c>
    </row>
    <row r="87" spans="1:16">
      <c r="A87" s="284" t="s">
        <v>530</v>
      </c>
      <c r="B87" s="80">
        <v>0</v>
      </c>
      <c r="C87" s="280">
        <v>0</v>
      </c>
      <c r="D87" s="281">
        <v>0</v>
      </c>
      <c r="E87" s="281">
        <v>0</v>
      </c>
      <c r="F87" s="281">
        <v>0</v>
      </c>
      <c r="G87" s="281">
        <v>1</v>
      </c>
      <c r="H87" s="281">
        <v>0</v>
      </c>
      <c r="I87" s="281">
        <v>0</v>
      </c>
      <c r="J87" s="281">
        <v>0</v>
      </c>
      <c r="K87" s="281">
        <v>0</v>
      </c>
      <c r="L87" s="281">
        <v>0</v>
      </c>
      <c r="M87" s="281">
        <v>0</v>
      </c>
      <c r="N87" s="281">
        <v>0</v>
      </c>
      <c r="O87" s="281">
        <v>0</v>
      </c>
      <c r="P87" s="290">
        <f t="shared" si="1"/>
        <v>1</v>
      </c>
    </row>
    <row r="88" spans="1:16">
      <c r="A88" s="284" t="s">
        <v>239</v>
      </c>
      <c r="B88" s="80">
        <v>0</v>
      </c>
      <c r="C88" s="280">
        <v>0</v>
      </c>
      <c r="D88" s="281">
        <v>0</v>
      </c>
      <c r="E88" s="281">
        <v>0</v>
      </c>
      <c r="F88" s="281">
        <v>0</v>
      </c>
      <c r="G88" s="281">
        <v>0</v>
      </c>
      <c r="H88" s="281">
        <v>0</v>
      </c>
      <c r="I88" s="281">
        <v>0</v>
      </c>
      <c r="J88" s="281">
        <v>0</v>
      </c>
      <c r="K88" s="281">
        <v>0</v>
      </c>
      <c r="L88" s="281">
        <v>0</v>
      </c>
      <c r="M88" s="281">
        <v>1</v>
      </c>
      <c r="N88" s="281">
        <v>0</v>
      </c>
      <c r="O88" s="281">
        <v>0</v>
      </c>
      <c r="P88" s="290">
        <f t="shared" si="1"/>
        <v>1</v>
      </c>
    </row>
    <row r="89" spans="1:16">
      <c r="A89" s="284" t="s">
        <v>322</v>
      </c>
      <c r="B89" s="80">
        <v>0</v>
      </c>
      <c r="C89" s="280">
        <v>0</v>
      </c>
      <c r="D89" s="281">
        <v>1</v>
      </c>
      <c r="E89" s="281">
        <v>0</v>
      </c>
      <c r="F89" s="281">
        <v>0</v>
      </c>
      <c r="G89" s="281">
        <v>0</v>
      </c>
      <c r="H89" s="281">
        <v>0</v>
      </c>
      <c r="I89" s="281">
        <v>0</v>
      </c>
      <c r="J89" s="281">
        <v>0</v>
      </c>
      <c r="K89" s="281">
        <v>0</v>
      </c>
      <c r="L89" s="281">
        <v>0</v>
      </c>
      <c r="M89" s="281">
        <v>0</v>
      </c>
      <c r="N89" s="281">
        <v>0</v>
      </c>
      <c r="O89" s="281">
        <v>0</v>
      </c>
      <c r="P89" s="290">
        <f t="shared" si="1"/>
        <v>1</v>
      </c>
    </row>
    <row r="90" spans="1:16">
      <c r="A90" s="284" t="s">
        <v>236</v>
      </c>
      <c r="B90" s="80">
        <v>0</v>
      </c>
      <c r="C90" s="280">
        <v>0</v>
      </c>
      <c r="D90" s="281">
        <v>0</v>
      </c>
      <c r="E90" s="281">
        <v>0</v>
      </c>
      <c r="F90" s="281">
        <v>1</v>
      </c>
      <c r="G90" s="281">
        <v>0</v>
      </c>
      <c r="H90" s="281">
        <v>0</v>
      </c>
      <c r="I90" s="281">
        <v>0</v>
      </c>
      <c r="J90" s="281">
        <v>0</v>
      </c>
      <c r="K90" s="281">
        <v>0</v>
      </c>
      <c r="L90" s="281">
        <v>0</v>
      </c>
      <c r="M90" s="281">
        <v>0</v>
      </c>
      <c r="N90" s="281">
        <v>0</v>
      </c>
      <c r="O90" s="281">
        <v>0</v>
      </c>
      <c r="P90" s="290">
        <f t="shared" si="1"/>
        <v>1</v>
      </c>
    </row>
    <row r="91" spans="1:16">
      <c r="A91" s="284" t="s">
        <v>724</v>
      </c>
      <c r="B91" s="80">
        <v>1</v>
      </c>
      <c r="C91" s="280">
        <v>1</v>
      </c>
      <c r="D91" s="281">
        <v>0</v>
      </c>
      <c r="E91" s="281">
        <v>0</v>
      </c>
      <c r="F91" s="281">
        <v>0</v>
      </c>
      <c r="G91" s="281">
        <v>0</v>
      </c>
      <c r="H91" s="281">
        <v>0</v>
      </c>
      <c r="I91" s="281">
        <v>0</v>
      </c>
      <c r="J91" s="281">
        <v>0</v>
      </c>
      <c r="K91" s="281">
        <v>0</v>
      </c>
      <c r="L91" s="281">
        <v>0</v>
      </c>
      <c r="M91" s="281">
        <v>0</v>
      </c>
      <c r="N91" s="281">
        <v>0</v>
      </c>
      <c r="O91" s="281">
        <v>1</v>
      </c>
      <c r="P91" s="290">
        <f t="shared" si="1"/>
        <v>1</v>
      </c>
    </row>
    <row r="92" spans="1:16">
      <c r="A92" s="284" t="s">
        <v>161</v>
      </c>
      <c r="B92" s="80">
        <v>0</v>
      </c>
      <c r="C92" s="280">
        <v>0</v>
      </c>
      <c r="D92" s="281">
        <v>0</v>
      </c>
      <c r="E92" s="281">
        <v>0</v>
      </c>
      <c r="F92" s="281">
        <v>0</v>
      </c>
      <c r="G92" s="281">
        <v>0</v>
      </c>
      <c r="H92" s="281">
        <v>0</v>
      </c>
      <c r="I92" s="281">
        <v>0</v>
      </c>
      <c r="J92" s="281">
        <v>1</v>
      </c>
      <c r="K92" s="281">
        <v>0</v>
      </c>
      <c r="L92" s="281">
        <v>0</v>
      </c>
      <c r="M92" s="281">
        <v>0</v>
      </c>
      <c r="N92" s="281">
        <v>0</v>
      </c>
      <c r="O92" s="281">
        <v>0</v>
      </c>
      <c r="P92" s="290">
        <f t="shared" si="1"/>
        <v>1</v>
      </c>
    </row>
    <row r="93" spans="1:16">
      <c r="A93" s="284" t="s">
        <v>705</v>
      </c>
      <c r="B93" s="80">
        <v>0</v>
      </c>
      <c r="C93" s="280">
        <v>0</v>
      </c>
      <c r="D93" s="281">
        <v>0</v>
      </c>
      <c r="E93" s="281">
        <v>1</v>
      </c>
      <c r="F93" s="281">
        <v>0</v>
      </c>
      <c r="G93" s="281">
        <v>0</v>
      </c>
      <c r="H93" s="281">
        <v>0</v>
      </c>
      <c r="I93" s="281">
        <v>0</v>
      </c>
      <c r="J93" s="281">
        <v>0</v>
      </c>
      <c r="K93" s="281">
        <v>0</v>
      </c>
      <c r="L93" s="281">
        <v>0</v>
      </c>
      <c r="M93" s="281">
        <v>0</v>
      </c>
      <c r="N93" s="281">
        <v>0</v>
      </c>
      <c r="O93" s="281">
        <v>0</v>
      </c>
      <c r="P93" s="290">
        <f t="shared" si="1"/>
        <v>1</v>
      </c>
    </row>
    <row r="94" spans="1:16">
      <c r="A94" s="284" t="s">
        <v>239</v>
      </c>
      <c r="B94" s="80">
        <v>0</v>
      </c>
      <c r="C94" s="280">
        <v>0</v>
      </c>
      <c r="D94" s="281">
        <v>0</v>
      </c>
      <c r="E94" s="281">
        <v>0</v>
      </c>
      <c r="F94" s="281">
        <v>0</v>
      </c>
      <c r="G94" s="281">
        <v>0</v>
      </c>
      <c r="H94" s="281">
        <v>0</v>
      </c>
      <c r="I94" s="281">
        <v>0</v>
      </c>
      <c r="J94" s="281">
        <v>0</v>
      </c>
      <c r="K94" s="281">
        <v>0</v>
      </c>
      <c r="L94" s="281">
        <v>0</v>
      </c>
      <c r="M94" s="281">
        <v>1</v>
      </c>
      <c r="N94" s="281">
        <v>0</v>
      </c>
      <c r="O94" s="281">
        <v>0</v>
      </c>
      <c r="P94" s="290">
        <f t="shared" si="1"/>
        <v>1</v>
      </c>
    </row>
    <row r="95" spans="1:16">
      <c r="A95" s="284" t="s">
        <v>239</v>
      </c>
      <c r="B95" s="80">
        <v>0</v>
      </c>
      <c r="C95" s="280">
        <v>0</v>
      </c>
      <c r="D95" s="281">
        <v>0</v>
      </c>
      <c r="E95" s="281">
        <v>0</v>
      </c>
      <c r="F95" s="281">
        <v>0</v>
      </c>
      <c r="G95" s="281">
        <v>0</v>
      </c>
      <c r="H95" s="281">
        <v>0</v>
      </c>
      <c r="I95" s="281">
        <v>0</v>
      </c>
      <c r="J95" s="281">
        <v>0</v>
      </c>
      <c r="K95" s="281">
        <v>0</v>
      </c>
      <c r="L95" s="281">
        <v>0</v>
      </c>
      <c r="M95" s="281">
        <v>1</v>
      </c>
      <c r="N95" s="281">
        <v>0</v>
      </c>
      <c r="O95" s="281">
        <v>0</v>
      </c>
      <c r="P95" s="290">
        <f t="shared" si="1"/>
        <v>1</v>
      </c>
    </row>
    <row r="96" spans="1:16">
      <c r="A96" s="284" t="s">
        <v>734</v>
      </c>
      <c r="B96" s="80">
        <v>0</v>
      </c>
      <c r="C96" s="280">
        <v>0</v>
      </c>
      <c r="D96" s="281">
        <v>0</v>
      </c>
      <c r="E96" s="281">
        <v>0</v>
      </c>
      <c r="F96" s="281">
        <v>0</v>
      </c>
      <c r="G96" s="281">
        <v>1</v>
      </c>
      <c r="H96" s="281">
        <v>0</v>
      </c>
      <c r="I96" s="281">
        <v>0</v>
      </c>
      <c r="J96" s="281">
        <v>0</v>
      </c>
      <c r="K96" s="281">
        <v>0</v>
      </c>
      <c r="L96" s="281">
        <v>0</v>
      </c>
      <c r="M96" s="281">
        <v>0</v>
      </c>
      <c r="N96" s="281">
        <v>0</v>
      </c>
      <c r="O96" s="281">
        <v>0</v>
      </c>
      <c r="P96" s="290">
        <f t="shared" si="1"/>
        <v>1</v>
      </c>
    </row>
    <row r="97" spans="1:17" ht="18.75">
      <c r="A97" s="288" t="s">
        <v>739</v>
      </c>
      <c r="B97" s="295">
        <v>29</v>
      </c>
      <c r="C97" s="294">
        <v>29</v>
      </c>
      <c r="D97" s="289">
        <f>SUM(D2:D96)</f>
        <v>11</v>
      </c>
      <c r="E97" s="289">
        <f t="shared" ref="E97:P97" si="2">SUM(E2:E96)</f>
        <v>19</v>
      </c>
      <c r="F97" s="289">
        <f t="shared" si="2"/>
        <v>6</v>
      </c>
      <c r="G97" s="289">
        <f t="shared" si="2"/>
        <v>15</v>
      </c>
      <c r="H97" s="289">
        <f t="shared" si="2"/>
        <v>3</v>
      </c>
      <c r="I97" s="289">
        <f t="shared" si="2"/>
        <v>3</v>
      </c>
      <c r="J97" s="289">
        <f t="shared" si="2"/>
        <v>12</v>
      </c>
      <c r="K97" s="289">
        <f t="shared" si="2"/>
        <v>2</v>
      </c>
      <c r="L97" s="289">
        <f t="shared" si="2"/>
        <v>3</v>
      </c>
      <c r="M97" s="289">
        <f t="shared" si="2"/>
        <v>13</v>
      </c>
      <c r="N97" s="289">
        <f t="shared" si="2"/>
        <v>4</v>
      </c>
      <c r="O97" s="289">
        <f t="shared" si="2"/>
        <v>4</v>
      </c>
      <c r="P97" s="289">
        <f t="shared" si="2"/>
        <v>95</v>
      </c>
    </row>
    <row r="98" spans="1:17">
      <c r="A98" s="291" t="s">
        <v>746</v>
      </c>
      <c r="D98" s="292">
        <v>11</v>
      </c>
      <c r="E98" s="292">
        <v>20</v>
      </c>
      <c r="F98" s="292">
        <v>3</v>
      </c>
      <c r="G98" s="292">
        <v>15</v>
      </c>
      <c r="H98" s="292">
        <v>3</v>
      </c>
      <c r="I98" s="292">
        <v>3</v>
      </c>
      <c r="J98" s="292">
        <v>11</v>
      </c>
      <c r="K98" s="292">
        <v>0</v>
      </c>
      <c r="L98" s="292">
        <v>4</v>
      </c>
      <c r="M98" s="292">
        <v>13</v>
      </c>
      <c r="N98" s="292">
        <v>6</v>
      </c>
      <c r="O98" s="292">
        <v>4</v>
      </c>
      <c r="P98" s="292">
        <v>2</v>
      </c>
      <c r="Q98">
        <v>95</v>
      </c>
    </row>
  </sheetData>
  <dataValidations count="1">
    <dataValidation allowBlank="1" showInputMessage="1" showErrorMessage="1" prompt="0 Vivo_x000a_1 Fallecido" sqref="C1:C1048576"/>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K67"/>
  <sheetViews>
    <sheetView topLeftCell="P1" zoomScale="120" zoomScaleNormal="120" workbookViewId="0">
      <selection activeCell="H7" sqref="H7"/>
    </sheetView>
  </sheetViews>
  <sheetFormatPr defaultRowHeight="15"/>
  <cols>
    <col min="4" max="4" width="22" customWidth="1"/>
    <col min="5" max="5" width="11.28515625" customWidth="1"/>
    <col min="6" max="6" width="10.7109375" customWidth="1"/>
    <col min="7" max="7" width="11.28515625" customWidth="1"/>
    <col min="8" max="8" width="11.7109375" customWidth="1"/>
    <col min="9" max="10" width="12.28515625" customWidth="1"/>
    <col min="11" max="11" width="15" customWidth="1"/>
    <col min="29" max="29" width="17.42578125" customWidth="1"/>
  </cols>
  <sheetData>
    <row r="3" spans="4:11" ht="15" customHeight="1">
      <c r="D3" s="306" t="s">
        <v>8</v>
      </c>
      <c r="E3" s="306"/>
      <c r="F3" s="306" t="s">
        <v>0</v>
      </c>
      <c r="G3" s="306"/>
      <c r="H3" s="306"/>
      <c r="I3" s="306"/>
      <c r="J3" s="306" t="s">
        <v>1</v>
      </c>
      <c r="K3" s="306"/>
    </row>
    <row r="4" spans="4:11">
      <c r="D4" s="306"/>
      <c r="E4" s="306"/>
      <c r="F4" s="306" t="s">
        <v>2</v>
      </c>
      <c r="G4" s="306"/>
      <c r="H4" s="306" t="s">
        <v>3</v>
      </c>
      <c r="I4" s="306"/>
      <c r="J4" s="306"/>
      <c r="K4" s="306"/>
    </row>
    <row r="5" spans="4:11">
      <c r="D5" s="306"/>
      <c r="E5" s="306"/>
      <c r="F5" s="1" t="s">
        <v>9</v>
      </c>
      <c r="G5" s="1" t="s">
        <v>10</v>
      </c>
      <c r="H5" s="1" t="s">
        <v>9</v>
      </c>
      <c r="I5" s="1" t="s">
        <v>10</v>
      </c>
      <c r="J5" s="1" t="s">
        <v>9</v>
      </c>
      <c r="K5" s="1" t="s">
        <v>10</v>
      </c>
    </row>
    <row r="6" spans="4:11">
      <c r="D6" s="306" t="s">
        <v>11</v>
      </c>
      <c r="E6" s="1" t="s">
        <v>4</v>
      </c>
      <c r="F6" s="2">
        <v>34</v>
      </c>
      <c r="G6" s="43">
        <f>F6/J6</f>
        <v>0.72340425531914898</v>
      </c>
      <c r="H6" s="2">
        <v>13</v>
      </c>
      <c r="I6" s="42">
        <f>H6/J6</f>
        <v>0.27659574468085107</v>
      </c>
      <c r="J6" s="2">
        <v>47</v>
      </c>
      <c r="K6" s="4">
        <f>J6*100/95</f>
        <v>49.473684210526315</v>
      </c>
    </row>
    <row r="7" spans="4:11">
      <c r="D7" s="306"/>
      <c r="E7" s="1" t="s">
        <v>5</v>
      </c>
      <c r="F7" s="2">
        <v>32</v>
      </c>
      <c r="G7" s="43">
        <f t="shared" ref="G7:G10" si="0">F7/J7</f>
        <v>0.66666666666666663</v>
      </c>
      <c r="H7" s="2">
        <v>16</v>
      </c>
      <c r="I7" s="42">
        <f t="shared" ref="I7:I10" si="1">H7/J7</f>
        <v>0.33333333333333331</v>
      </c>
      <c r="J7" s="2">
        <v>48</v>
      </c>
      <c r="K7" s="4">
        <f t="shared" ref="K7:K10" si="2">J7*100/95</f>
        <v>50.526315789473685</v>
      </c>
    </row>
    <row r="8" spans="4:11">
      <c r="D8" s="306" t="s">
        <v>12</v>
      </c>
      <c r="E8" s="1" t="s">
        <v>6</v>
      </c>
      <c r="F8" s="2">
        <v>53</v>
      </c>
      <c r="G8" s="43">
        <f t="shared" si="0"/>
        <v>0.68831168831168832</v>
      </c>
      <c r="H8" s="2">
        <v>24</v>
      </c>
      <c r="I8" s="42">
        <f t="shared" si="1"/>
        <v>0.31168831168831168</v>
      </c>
      <c r="J8" s="5">
        <v>77</v>
      </c>
      <c r="K8" s="6">
        <f t="shared" si="2"/>
        <v>81.05263157894737</v>
      </c>
    </row>
    <row r="9" spans="4:11">
      <c r="D9" s="306"/>
      <c r="E9" s="1" t="s">
        <v>7</v>
      </c>
      <c r="F9" s="2">
        <v>13</v>
      </c>
      <c r="G9" s="43">
        <f t="shared" si="0"/>
        <v>0.72222222222222221</v>
      </c>
      <c r="H9" s="2">
        <v>5</v>
      </c>
      <c r="I9" s="42">
        <f t="shared" si="1"/>
        <v>0.27777777777777779</v>
      </c>
      <c r="J9" s="2">
        <v>18</v>
      </c>
      <c r="K9" s="4">
        <f t="shared" si="2"/>
        <v>18.94736842105263</v>
      </c>
    </row>
    <row r="10" spans="4:11">
      <c r="D10" s="306" t="s">
        <v>1</v>
      </c>
      <c r="E10" s="306"/>
      <c r="F10" s="2">
        <v>66</v>
      </c>
      <c r="G10" s="43">
        <f t="shared" si="0"/>
        <v>0.69473684210526321</v>
      </c>
      <c r="H10" s="2">
        <v>29</v>
      </c>
      <c r="I10" s="42">
        <f t="shared" si="1"/>
        <v>0.30526315789473685</v>
      </c>
      <c r="J10" s="2">
        <v>95</v>
      </c>
      <c r="K10" s="4">
        <f t="shared" si="2"/>
        <v>100</v>
      </c>
    </row>
    <row r="11" spans="4:11">
      <c r="D11" s="309" t="s">
        <v>13</v>
      </c>
      <c r="E11" s="309"/>
      <c r="F11" s="309"/>
      <c r="G11" s="309"/>
      <c r="H11" s="309"/>
      <c r="I11" s="309"/>
      <c r="J11" s="309"/>
      <c r="K11" s="309"/>
    </row>
    <row r="12" spans="4:11" ht="36.75" customHeight="1">
      <c r="D12" s="310" t="s">
        <v>62</v>
      </c>
      <c r="E12" s="311"/>
      <c r="F12" s="311"/>
      <c r="G12" s="311"/>
      <c r="H12" s="311"/>
      <c r="I12" s="311"/>
      <c r="J12" s="311"/>
      <c r="K12" s="312"/>
    </row>
    <row r="22" spans="3:7">
      <c r="C22" s="307" t="s">
        <v>14</v>
      </c>
      <c r="D22" s="307"/>
      <c r="E22" s="307"/>
      <c r="F22" s="307"/>
      <c r="G22" s="307"/>
    </row>
    <row r="23" spans="3:7">
      <c r="C23" s="308" t="s">
        <v>0</v>
      </c>
      <c r="D23" s="308"/>
      <c r="E23" s="308"/>
      <c r="F23" s="308"/>
      <c r="G23" s="13" t="s">
        <v>15</v>
      </c>
    </row>
    <row r="24" spans="3:7" ht="15" customHeight="1">
      <c r="C24" s="313" t="s">
        <v>16</v>
      </c>
      <c r="D24" s="313" t="s">
        <v>2</v>
      </c>
      <c r="E24" s="308" t="s">
        <v>17</v>
      </c>
      <c r="F24" s="308"/>
      <c r="G24" s="14">
        <v>51.515151515151516</v>
      </c>
    </row>
    <row r="25" spans="3:7">
      <c r="C25" s="313"/>
      <c r="D25" s="313"/>
      <c r="E25" s="308" t="s">
        <v>37</v>
      </c>
      <c r="F25" s="308"/>
      <c r="G25" s="14">
        <v>16.622729965777328</v>
      </c>
    </row>
    <row r="26" spans="3:7">
      <c r="C26" s="313"/>
      <c r="D26" s="313"/>
      <c r="E26" s="308" t="s">
        <v>20</v>
      </c>
      <c r="F26" s="308"/>
      <c r="G26" s="15">
        <v>17</v>
      </c>
    </row>
    <row r="27" spans="3:7">
      <c r="C27" s="313"/>
      <c r="D27" s="313"/>
      <c r="E27" s="308" t="s">
        <v>21</v>
      </c>
      <c r="F27" s="308"/>
      <c r="G27" s="15">
        <v>84</v>
      </c>
    </row>
    <row r="28" spans="3:7">
      <c r="C28" s="313"/>
      <c r="D28" s="313" t="s">
        <v>3</v>
      </c>
      <c r="E28" s="308" t="s">
        <v>17</v>
      </c>
      <c r="F28" s="308"/>
      <c r="G28" s="14">
        <v>62.931034482758619</v>
      </c>
    </row>
    <row r="29" spans="3:7">
      <c r="C29" s="313"/>
      <c r="D29" s="313"/>
      <c r="E29" s="308" t="s">
        <v>37</v>
      </c>
      <c r="F29" s="308"/>
      <c r="G29" s="14">
        <v>16.225929501182357</v>
      </c>
    </row>
    <row r="30" spans="3:7">
      <c r="C30" s="313"/>
      <c r="D30" s="313"/>
      <c r="E30" s="308" t="s">
        <v>20</v>
      </c>
      <c r="F30" s="308"/>
      <c r="G30" s="15">
        <v>29</v>
      </c>
    </row>
    <row r="31" spans="3:7">
      <c r="C31" s="313"/>
      <c r="D31" s="313"/>
      <c r="E31" s="308" t="s">
        <v>21</v>
      </c>
      <c r="F31" s="308"/>
      <c r="G31" s="15">
        <v>98</v>
      </c>
    </row>
    <row r="33" spans="3:11">
      <c r="C33" s="307" t="s">
        <v>22</v>
      </c>
      <c r="D33" s="307"/>
      <c r="E33" s="307"/>
      <c r="F33" s="307"/>
      <c r="G33" s="307"/>
      <c r="H33" s="307"/>
      <c r="I33" s="307"/>
      <c r="J33" s="307"/>
      <c r="K33" s="8"/>
    </row>
    <row r="34" spans="3:11">
      <c r="C34" s="315" t="s">
        <v>0</v>
      </c>
      <c r="D34" s="315"/>
      <c r="E34" s="316" t="s">
        <v>28</v>
      </c>
      <c r="F34" s="316"/>
      <c r="G34" s="316"/>
      <c r="H34" s="316" t="s">
        <v>23</v>
      </c>
      <c r="I34" s="316"/>
      <c r="J34" s="316"/>
      <c r="K34" s="8"/>
    </row>
    <row r="35" spans="3:11">
      <c r="C35" s="315"/>
      <c r="D35" s="315"/>
      <c r="E35" s="9" t="s">
        <v>15</v>
      </c>
      <c r="F35" s="9" t="s">
        <v>24</v>
      </c>
      <c r="G35" s="9" t="s">
        <v>25</v>
      </c>
      <c r="H35" s="9" t="s">
        <v>15</v>
      </c>
      <c r="I35" s="9" t="s">
        <v>24</v>
      </c>
      <c r="J35" s="9" t="s">
        <v>25</v>
      </c>
      <c r="K35" s="8"/>
    </row>
    <row r="36" spans="3:11">
      <c r="C36" s="314" t="s">
        <v>16</v>
      </c>
      <c r="D36" s="10" t="s">
        <v>2</v>
      </c>
      <c r="E36" s="12">
        <v>0.10632130428162678</v>
      </c>
      <c r="F36" s="11">
        <v>66</v>
      </c>
      <c r="G36" s="12">
        <v>6.1583441372492942E-2</v>
      </c>
      <c r="H36" s="12">
        <v>0.97486456022146639</v>
      </c>
      <c r="I36" s="11">
        <v>66</v>
      </c>
      <c r="J36" s="12">
        <v>0.19973311398736812</v>
      </c>
      <c r="K36" s="8"/>
    </row>
    <row r="37" spans="3:11">
      <c r="C37" s="314"/>
      <c r="D37" s="10" t="s">
        <v>3</v>
      </c>
      <c r="E37" s="12">
        <v>9.4426305564535684E-2</v>
      </c>
      <c r="F37" s="11">
        <v>29</v>
      </c>
      <c r="G37" s="16" t="s">
        <v>29</v>
      </c>
      <c r="H37" s="12">
        <v>0.98780270609799203</v>
      </c>
      <c r="I37" s="11">
        <v>29</v>
      </c>
      <c r="J37" s="12">
        <v>0.97763478664132086</v>
      </c>
      <c r="K37" s="8"/>
    </row>
    <row r="38" spans="3:11">
      <c r="C38" s="314" t="s">
        <v>26</v>
      </c>
      <c r="D38" s="314"/>
      <c r="E38" s="314"/>
      <c r="F38" s="314"/>
      <c r="G38" s="314"/>
      <c r="H38" s="314"/>
      <c r="I38" s="314"/>
      <c r="J38" s="314"/>
      <c r="K38" s="8"/>
    </row>
    <row r="39" spans="3:11">
      <c r="C39" s="314" t="s">
        <v>27</v>
      </c>
      <c r="D39" s="314"/>
      <c r="E39" s="314"/>
      <c r="F39" s="314"/>
      <c r="G39" s="314"/>
      <c r="H39" s="314"/>
      <c r="I39" s="314"/>
      <c r="J39" s="314"/>
      <c r="K39" s="8"/>
    </row>
    <row r="40" spans="3:11">
      <c r="C40" s="309" t="s">
        <v>30</v>
      </c>
      <c r="D40" s="309"/>
      <c r="E40" s="309"/>
      <c r="F40" s="309"/>
      <c r="G40" s="309"/>
      <c r="H40" s="309"/>
      <c r="I40" s="309"/>
      <c r="J40" s="309"/>
    </row>
    <row r="47" spans="3:11">
      <c r="C47" s="20"/>
      <c r="D47" s="20"/>
      <c r="E47" s="20"/>
      <c r="F47" s="20"/>
      <c r="G47" s="20"/>
    </row>
    <row r="48" spans="3:11">
      <c r="C48" s="21"/>
      <c r="D48" s="21"/>
      <c r="E48" s="21"/>
      <c r="F48" s="21"/>
      <c r="G48" s="21"/>
    </row>
    <row r="49" spans="3:11">
      <c r="C49" s="22"/>
      <c r="D49" s="22"/>
      <c r="E49" s="22"/>
      <c r="F49" s="22"/>
      <c r="G49" s="22"/>
    </row>
    <row r="50" spans="3:11">
      <c r="C50" s="22"/>
      <c r="D50" s="22"/>
      <c r="E50" s="23"/>
      <c r="F50" s="23"/>
      <c r="G50" s="22"/>
    </row>
    <row r="51" spans="3:11">
      <c r="C51" s="21"/>
      <c r="D51" s="24"/>
      <c r="E51" s="25"/>
      <c r="F51" s="25"/>
      <c r="G51" s="25"/>
    </row>
    <row r="52" spans="3:11">
      <c r="C52" s="21"/>
      <c r="D52" s="24"/>
      <c r="E52" s="25"/>
      <c r="F52" s="25"/>
      <c r="G52" s="25"/>
    </row>
    <row r="53" spans="3:11">
      <c r="C53" s="21"/>
      <c r="D53" s="21"/>
      <c r="E53" s="25"/>
      <c r="F53" s="25"/>
      <c r="G53" s="25"/>
    </row>
    <row r="54" spans="3:11">
      <c r="C54" s="26"/>
      <c r="D54" s="26"/>
      <c r="E54" s="26"/>
      <c r="F54" s="26"/>
      <c r="G54" s="26"/>
    </row>
    <row r="58" spans="3:11">
      <c r="D58" s="306" t="s">
        <v>8</v>
      </c>
      <c r="E58" s="306"/>
      <c r="F58" s="306" t="s">
        <v>0</v>
      </c>
      <c r="G58" s="306"/>
      <c r="H58" s="306"/>
      <c r="I58" s="306"/>
      <c r="J58" s="306" t="s">
        <v>1</v>
      </c>
      <c r="K58" s="306"/>
    </row>
    <row r="59" spans="3:11">
      <c r="D59" s="306"/>
      <c r="E59" s="306"/>
      <c r="F59" s="306" t="s">
        <v>2</v>
      </c>
      <c r="G59" s="306"/>
      <c r="H59" s="306" t="s">
        <v>3</v>
      </c>
      <c r="I59" s="306"/>
      <c r="J59" s="306"/>
      <c r="K59" s="306"/>
    </row>
    <row r="60" spans="3:11">
      <c r="D60" s="306"/>
      <c r="E60" s="320"/>
      <c r="F60" s="17" t="s">
        <v>9</v>
      </c>
      <c r="G60" s="1" t="s">
        <v>10</v>
      </c>
      <c r="H60" s="17" t="s">
        <v>9</v>
      </c>
      <c r="I60" s="1" t="s">
        <v>10</v>
      </c>
      <c r="J60" s="17" t="s">
        <v>9</v>
      </c>
      <c r="K60" s="1" t="s">
        <v>10</v>
      </c>
    </row>
    <row r="61" spans="3:11" ht="22.5" customHeight="1">
      <c r="D61" s="317" t="s">
        <v>35</v>
      </c>
      <c r="E61" s="13" t="s">
        <v>31</v>
      </c>
      <c r="F61" s="18">
        <v>43</v>
      </c>
      <c r="G61" s="3">
        <f>F61*100/J61</f>
        <v>78.181818181818187</v>
      </c>
      <c r="H61" s="18">
        <v>12</v>
      </c>
      <c r="I61" s="7">
        <f>H61*100/J61</f>
        <v>21.818181818181817</v>
      </c>
      <c r="J61" s="18">
        <v>55</v>
      </c>
      <c r="K61" s="19">
        <f>J61*100/95</f>
        <v>57.89473684210526</v>
      </c>
    </row>
    <row r="62" spans="3:11" ht="34.5" customHeight="1">
      <c r="D62" s="318"/>
      <c r="E62" s="13" t="s">
        <v>32</v>
      </c>
      <c r="F62" s="18">
        <v>23</v>
      </c>
      <c r="G62" s="3">
        <f t="shared" ref="G62:G65" si="3">F62*100/J62</f>
        <v>57.5</v>
      </c>
      <c r="H62" s="18">
        <v>17</v>
      </c>
      <c r="I62" s="7">
        <f t="shared" ref="I62:I65" si="4">H62*100/J62</f>
        <v>42.5</v>
      </c>
      <c r="J62" s="18">
        <v>40</v>
      </c>
      <c r="K62" s="19">
        <f t="shared" ref="K62:K65" si="5">J62*100/95</f>
        <v>42.10526315789474</v>
      </c>
    </row>
    <row r="63" spans="3:11" ht="31.5" customHeight="1">
      <c r="D63" s="319" t="s">
        <v>36</v>
      </c>
      <c r="E63" s="13" t="s">
        <v>33</v>
      </c>
      <c r="F63" s="2">
        <v>28</v>
      </c>
      <c r="G63" s="3">
        <f t="shared" si="3"/>
        <v>84.848484848484844</v>
      </c>
      <c r="H63" s="2">
        <v>5</v>
      </c>
      <c r="I63" s="7">
        <f t="shared" si="4"/>
        <v>15.151515151515152</v>
      </c>
      <c r="J63" s="5">
        <v>33</v>
      </c>
      <c r="K63" s="6">
        <f t="shared" si="5"/>
        <v>34.736842105263158</v>
      </c>
    </row>
    <row r="64" spans="3:11" ht="30.75" customHeight="1">
      <c r="D64" s="306"/>
      <c r="E64" s="13" t="s">
        <v>34</v>
      </c>
      <c r="F64" s="2">
        <v>38</v>
      </c>
      <c r="G64" s="3">
        <f t="shared" si="3"/>
        <v>61.29032258064516</v>
      </c>
      <c r="H64" s="2">
        <v>24</v>
      </c>
      <c r="I64" s="7">
        <f t="shared" si="4"/>
        <v>38.70967741935484</v>
      </c>
      <c r="J64" s="2">
        <v>62</v>
      </c>
      <c r="K64" s="4">
        <f t="shared" si="5"/>
        <v>65.263157894736835</v>
      </c>
    </row>
    <row r="65" spans="4:11">
      <c r="D65" s="306" t="s">
        <v>1</v>
      </c>
      <c r="E65" s="306"/>
      <c r="F65" s="2">
        <v>66</v>
      </c>
      <c r="G65" s="3">
        <f t="shared" si="3"/>
        <v>69.473684210526315</v>
      </c>
      <c r="H65" s="2">
        <v>29</v>
      </c>
      <c r="I65" s="7">
        <f t="shared" si="4"/>
        <v>30.526315789473685</v>
      </c>
      <c r="J65" s="2">
        <v>95</v>
      </c>
      <c r="K65" s="4">
        <f t="shared" si="5"/>
        <v>100</v>
      </c>
    </row>
    <row r="66" spans="4:11" ht="21.75" customHeight="1">
      <c r="D66" s="309" t="s">
        <v>13</v>
      </c>
      <c r="E66" s="309"/>
      <c r="F66" s="309"/>
      <c r="G66" s="309"/>
      <c r="H66" s="309"/>
      <c r="I66" s="309"/>
      <c r="J66" s="309"/>
      <c r="K66" s="309"/>
    </row>
    <row r="67" spans="4:11" ht="41.25" customHeight="1">
      <c r="D67" s="310" t="s">
        <v>62</v>
      </c>
      <c r="E67" s="311"/>
      <c r="F67" s="311"/>
      <c r="G67" s="311"/>
      <c r="H67" s="311"/>
      <c r="I67" s="311"/>
      <c r="J67" s="311"/>
      <c r="K67" s="312"/>
    </row>
  </sheetData>
  <mergeCells count="41">
    <mergeCell ref="D66:K66"/>
    <mergeCell ref="D67:K67"/>
    <mergeCell ref="J58:K59"/>
    <mergeCell ref="F59:G59"/>
    <mergeCell ref="H59:I59"/>
    <mergeCell ref="D61:D62"/>
    <mergeCell ref="D63:D64"/>
    <mergeCell ref="D65:E65"/>
    <mergeCell ref="D58:E60"/>
    <mergeCell ref="F58:I58"/>
    <mergeCell ref="C36:C37"/>
    <mergeCell ref="C38:J38"/>
    <mergeCell ref="C39:J39"/>
    <mergeCell ref="C40:J40"/>
    <mergeCell ref="D28:D31"/>
    <mergeCell ref="C33:J33"/>
    <mergeCell ref="C34:D35"/>
    <mergeCell ref="E34:G34"/>
    <mergeCell ref="H34:J34"/>
    <mergeCell ref="E28:F28"/>
    <mergeCell ref="E29:F29"/>
    <mergeCell ref="E30:F30"/>
    <mergeCell ref="E31:F31"/>
    <mergeCell ref="C22:G22"/>
    <mergeCell ref="C23:F23"/>
    <mergeCell ref="E24:F24"/>
    <mergeCell ref="E25:F25"/>
    <mergeCell ref="D8:D9"/>
    <mergeCell ref="D10:E10"/>
    <mergeCell ref="D11:K11"/>
    <mergeCell ref="D12:K12"/>
    <mergeCell ref="D24:D27"/>
    <mergeCell ref="C24:C31"/>
    <mergeCell ref="E26:F26"/>
    <mergeCell ref="E27:F27"/>
    <mergeCell ref="D6:D7"/>
    <mergeCell ref="D3:E5"/>
    <mergeCell ref="J3:K4"/>
    <mergeCell ref="H4:I4"/>
    <mergeCell ref="F4:G4"/>
    <mergeCell ref="F3:I3"/>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J66"/>
  <sheetViews>
    <sheetView topLeftCell="B54" zoomScaleNormal="100" workbookViewId="0">
      <selection activeCell="J68" sqref="J68"/>
    </sheetView>
  </sheetViews>
  <sheetFormatPr defaultRowHeight="15"/>
  <cols>
    <col min="3" max="3" width="37.7109375" style="29" customWidth="1"/>
    <col min="4" max="4" width="18.7109375" customWidth="1"/>
    <col min="5" max="5" width="14.7109375" customWidth="1"/>
    <col min="6" max="6" width="12" customWidth="1"/>
    <col min="7" max="8" width="10.7109375" customWidth="1"/>
    <col min="9" max="9" width="10.85546875" customWidth="1"/>
    <col min="10" max="10" width="11.85546875" customWidth="1"/>
  </cols>
  <sheetData>
    <row r="3" spans="3:6" ht="15.75" customHeight="1">
      <c r="D3" s="28"/>
      <c r="E3" s="28"/>
      <c r="F3" s="27"/>
    </row>
    <row r="4" spans="3:6" ht="24.75" customHeight="1">
      <c r="C4" s="40" t="s">
        <v>53</v>
      </c>
      <c r="D4" s="41" t="s">
        <v>39</v>
      </c>
      <c r="E4" s="41" t="s">
        <v>40</v>
      </c>
      <c r="F4" s="27"/>
    </row>
    <row r="5" spans="3:6" ht="21.75" customHeight="1">
      <c r="C5" s="33" t="s">
        <v>38</v>
      </c>
      <c r="D5" s="34">
        <v>13</v>
      </c>
      <c r="E5" s="35">
        <f t="shared" ref="E5:E6" si="0">D5/95</f>
        <v>0.1368421052631579</v>
      </c>
      <c r="F5" s="27"/>
    </row>
    <row r="6" spans="3:6" ht="22.5" customHeight="1" thickBot="1">
      <c r="C6" s="39" t="s">
        <v>52</v>
      </c>
      <c r="D6" s="37">
        <v>82</v>
      </c>
      <c r="E6" s="38">
        <f t="shared" si="0"/>
        <v>0.86315789473684212</v>
      </c>
      <c r="F6" s="27"/>
    </row>
    <row r="7" spans="3:6">
      <c r="C7" s="30" t="s">
        <v>43</v>
      </c>
      <c r="D7" s="31">
        <v>45</v>
      </c>
      <c r="E7" s="32">
        <f>D7/95</f>
        <v>0.47368421052631576</v>
      </c>
      <c r="F7" s="27"/>
    </row>
    <row r="8" spans="3:6">
      <c r="C8" s="33" t="s">
        <v>50</v>
      </c>
      <c r="D8" s="34">
        <v>21</v>
      </c>
      <c r="E8" s="35">
        <f t="shared" ref="E8:E18" si="1">D8/95</f>
        <v>0.22105263157894736</v>
      </c>
      <c r="F8" s="27"/>
    </row>
    <row r="9" spans="3:6">
      <c r="C9" s="33" t="s">
        <v>56</v>
      </c>
      <c r="D9" s="34">
        <v>20</v>
      </c>
      <c r="E9" s="35">
        <f t="shared" si="1"/>
        <v>0.21052631578947367</v>
      </c>
      <c r="F9" s="27"/>
    </row>
    <row r="10" spans="3:6" ht="30">
      <c r="C10" s="33" t="s">
        <v>46</v>
      </c>
      <c r="D10" s="34">
        <v>11</v>
      </c>
      <c r="E10" s="35">
        <f t="shared" si="1"/>
        <v>0.11578947368421053</v>
      </c>
      <c r="F10" s="27"/>
    </row>
    <row r="11" spans="3:6">
      <c r="C11" s="33" t="s">
        <v>55</v>
      </c>
      <c r="D11" s="34">
        <v>9</v>
      </c>
      <c r="E11" s="35">
        <f t="shared" si="1"/>
        <v>9.4736842105263161E-2</v>
      </c>
      <c r="F11" s="27"/>
    </row>
    <row r="12" spans="3:6">
      <c r="C12" s="33" t="s">
        <v>44</v>
      </c>
      <c r="D12" s="34">
        <v>8</v>
      </c>
      <c r="E12" s="35">
        <f t="shared" si="1"/>
        <v>8.4210526315789472E-2</v>
      </c>
      <c r="F12" s="27"/>
    </row>
    <row r="13" spans="3:6">
      <c r="C13" s="33" t="s">
        <v>51</v>
      </c>
      <c r="D13" s="34">
        <v>8</v>
      </c>
      <c r="E13" s="35">
        <f t="shared" si="1"/>
        <v>8.4210526315789472E-2</v>
      </c>
      <c r="F13" s="27"/>
    </row>
    <row r="14" spans="3:6">
      <c r="C14" s="33" t="s">
        <v>45</v>
      </c>
      <c r="D14" s="34">
        <v>6</v>
      </c>
      <c r="E14" s="35">
        <f t="shared" si="1"/>
        <v>6.3157894736842107E-2</v>
      </c>
      <c r="F14" s="27"/>
    </row>
    <row r="15" spans="3:6">
      <c r="C15" s="33" t="s">
        <v>48</v>
      </c>
      <c r="D15" s="34">
        <v>2</v>
      </c>
      <c r="E15" s="35">
        <f t="shared" si="1"/>
        <v>2.1052631578947368E-2</v>
      </c>
      <c r="F15" s="27"/>
    </row>
    <row r="16" spans="3:6">
      <c r="C16" s="33" t="s">
        <v>49</v>
      </c>
      <c r="D16" s="34">
        <v>2</v>
      </c>
      <c r="E16" s="35">
        <f t="shared" si="1"/>
        <v>2.1052631578947368E-2</v>
      </c>
      <c r="F16" s="27"/>
    </row>
    <row r="17" spans="3:10">
      <c r="C17" s="33" t="s">
        <v>41</v>
      </c>
      <c r="D17" s="34">
        <v>2</v>
      </c>
      <c r="E17" s="35">
        <f t="shared" si="1"/>
        <v>2.1052631578947368E-2</v>
      </c>
      <c r="F17" s="27"/>
    </row>
    <row r="18" spans="3:10" ht="15.75" thickBot="1">
      <c r="C18" s="36" t="s">
        <v>47</v>
      </c>
      <c r="D18" s="37">
        <v>1</v>
      </c>
      <c r="E18" s="38">
        <f t="shared" si="1"/>
        <v>1.0526315789473684E-2</v>
      </c>
      <c r="F18" s="27"/>
    </row>
    <row r="19" spans="3:10" ht="15.75">
      <c r="C19" s="321" t="s">
        <v>54</v>
      </c>
      <c r="D19" s="321"/>
      <c r="E19" s="321"/>
    </row>
    <row r="29" spans="3:10" ht="26.25" customHeight="1">
      <c r="C29" s="322" t="s">
        <v>67</v>
      </c>
      <c r="D29" s="322"/>
      <c r="E29" s="322" t="s">
        <v>0</v>
      </c>
      <c r="F29" s="322"/>
      <c r="G29" s="322"/>
      <c r="H29" s="322"/>
      <c r="I29" s="322" t="s">
        <v>1</v>
      </c>
      <c r="J29" s="322"/>
    </row>
    <row r="30" spans="3:10" ht="24" customHeight="1">
      <c r="C30" s="322"/>
      <c r="D30" s="322"/>
      <c r="E30" s="322" t="s">
        <v>2</v>
      </c>
      <c r="F30" s="322"/>
      <c r="G30" s="322" t="s">
        <v>3</v>
      </c>
      <c r="H30" s="322"/>
      <c r="I30" s="322"/>
      <c r="J30" s="322"/>
    </row>
    <row r="31" spans="3:10" ht="28.5" customHeight="1">
      <c r="C31" s="322"/>
      <c r="D31" s="322"/>
      <c r="E31" s="231" t="s">
        <v>9</v>
      </c>
      <c r="F31" s="231" t="s">
        <v>10</v>
      </c>
      <c r="G31" s="231" t="s">
        <v>9</v>
      </c>
      <c r="H31" s="231" t="s">
        <v>10</v>
      </c>
      <c r="I31" s="231" t="s">
        <v>9</v>
      </c>
      <c r="J31" s="231" t="s">
        <v>10</v>
      </c>
    </row>
    <row r="32" spans="3:10" ht="25.5" customHeight="1">
      <c r="C32" s="322" t="s">
        <v>57</v>
      </c>
      <c r="D32" s="231" t="s">
        <v>9</v>
      </c>
      <c r="E32" s="232">
        <v>39</v>
      </c>
      <c r="F32" s="233">
        <f>E32*100/I32</f>
        <v>78</v>
      </c>
      <c r="G32" s="232">
        <v>11</v>
      </c>
      <c r="H32" s="234">
        <f>G32*100/I32</f>
        <v>22</v>
      </c>
      <c r="I32" s="232">
        <f>E32+G32</f>
        <v>50</v>
      </c>
      <c r="J32" s="235">
        <f>I32*100/95</f>
        <v>52.631578947368418</v>
      </c>
    </row>
    <row r="33" spans="3:10" ht="24" customHeight="1">
      <c r="C33" s="322"/>
      <c r="D33" s="231" t="s">
        <v>42</v>
      </c>
      <c r="E33" s="232">
        <v>27</v>
      </c>
      <c r="F33" s="233">
        <f t="shared" ref="F33" si="2">E33*100/I33</f>
        <v>60</v>
      </c>
      <c r="G33" s="232">
        <v>18</v>
      </c>
      <c r="H33" s="234">
        <f t="shared" ref="H33:H43" si="3">G33*100/I33</f>
        <v>40</v>
      </c>
      <c r="I33" s="232">
        <f t="shared" ref="I33:I35" si="4">E33+G33</f>
        <v>45</v>
      </c>
      <c r="J33" s="235">
        <f t="shared" ref="J33:J43" si="5">I33*100/95</f>
        <v>47.368421052631582</v>
      </c>
    </row>
    <row r="34" spans="3:10" ht="21.75" customHeight="1">
      <c r="C34" s="322" t="s">
        <v>58</v>
      </c>
      <c r="D34" s="231" t="s">
        <v>9</v>
      </c>
      <c r="E34" s="232">
        <v>55</v>
      </c>
      <c r="F34" s="233">
        <f t="shared" ref="F34:F35" si="6">E34*100/I34</f>
        <v>73.333333333333329</v>
      </c>
      <c r="G34" s="232">
        <v>20</v>
      </c>
      <c r="H34" s="234">
        <f t="shared" si="3"/>
        <v>26.666666666666668</v>
      </c>
      <c r="I34" s="232">
        <f t="shared" si="4"/>
        <v>75</v>
      </c>
      <c r="J34" s="236">
        <f t="shared" si="5"/>
        <v>78.94736842105263</v>
      </c>
    </row>
    <row r="35" spans="3:10" ht="27.75" customHeight="1">
      <c r="C35" s="322"/>
      <c r="D35" s="231" t="s">
        <v>42</v>
      </c>
      <c r="E35" s="232">
        <v>11</v>
      </c>
      <c r="F35" s="233">
        <f t="shared" si="6"/>
        <v>55</v>
      </c>
      <c r="G35" s="232">
        <v>9</v>
      </c>
      <c r="H35" s="234">
        <f t="shared" si="3"/>
        <v>45</v>
      </c>
      <c r="I35" s="232">
        <f t="shared" si="4"/>
        <v>20</v>
      </c>
      <c r="J35" s="235">
        <f t="shared" si="5"/>
        <v>21.05263157894737</v>
      </c>
    </row>
    <row r="36" spans="3:10" ht="27" customHeight="1">
      <c r="C36" s="322" t="s">
        <v>59</v>
      </c>
      <c r="D36" s="231" t="s">
        <v>9</v>
      </c>
      <c r="E36" s="232">
        <v>63</v>
      </c>
      <c r="F36" s="233">
        <f t="shared" ref="F36:F43" si="7">E36*100/I36</f>
        <v>72.41379310344827</v>
      </c>
      <c r="G36" s="232">
        <v>24</v>
      </c>
      <c r="H36" s="234">
        <f t="shared" si="3"/>
        <v>27.586206896551722</v>
      </c>
      <c r="I36" s="232">
        <f t="shared" ref="I36:I43" si="8">E36+G36</f>
        <v>87</v>
      </c>
      <c r="J36" s="236">
        <f t="shared" si="5"/>
        <v>91.578947368421055</v>
      </c>
    </row>
    <row r="37" spans="3:10" ht="27" customHeight="1">
      <c r="C37" s="322"/>
      <c r="D37" s="231" t="s">
        <v>42</v>
      </c>
      <c r="E37" s="232">
        <v>3</v>
      </c>
      <c r="F37" s="233">
        <f t="shared" si="7"/>
        <v>37.5</v>
      </c>
      <c r="G37" s="232">
        <v>5</v>
      </c>
      <c r="H37" s="234">
        <f t="shared" si="3"/>
        <v>62.5</v>
      </c>
      <c r="I37" s="232">
        <f t="shared" si="8"/>
        <v>8</v>
      </c>
      <c r="J37" s="235">
        <f t="shared" si="5"/>
        <v>8.4210526315789469</v>
      </c>
    </row>
    <row r="38" spans="3:10" ht="29.25" customHeight="1">
      <c r="C38" s="322" t="s">
        <v>61</v>
      </c>
      <c r="D38" s="231" t="s">
        <v>9</v>
      </c>
      <c r="E38" s="232">
        <v>61</v>
      </c>
      <c r="F38" s="233">
        <f t="shared" ref="F38:F39" si="9">E38*100/I38</f>
        <v>72.61904761904762</v>
      </c>
      <c r="G38" s="232">
        <v>23</v>
      </c>
      <c r="H38" s="234">
        <f>G38*100/I38</f>
        <v>27.38095238095238</v>
      </c>
      <c r="I38" s="232">
        <f>E38+G38</f>
        <v>84</v>
      </c>
      <c r="J38" s="236">
        <f>I38*100/95</f>
        <v>88.421052631578945</v>
      </c>
    </row>
    <row r="39" spans="3:10" ht="26.25" customHeight="1">
      <c r="C39" s="322"/>
      <c r="D39" s="231" t="s">
        <v>42</v>
      </c>
      <c r="E39" s="232">
        <v>5</v>
      </c>
      <c r="F39" s="233">
        <f t="shared" si="9"/>
        <v>45.454545454545453</v>
      </c>
      <c r="G39" s="232">
        <v>6</v>
      </c>
      <c r="H39" s="234">
        <f>G39*100/I39</f>
        <v>54.545454545454547</v>
      </c>
      <c r="I39" s="232">
        <f>E39+G39</f>
        <v>11</v>
      </c>
      <c r="J39" s="235">
        <f>I39*100/95</f>
        <v>11.578947368421053</v>
      </c>
    </row>
    <row r="40" spans="3:10" ht="30.75" customHeight="1">
      <c r="C40" s="322" t="s">
        <v>60</v>
      </c>
      <c r="D40" s="231" t="s">
        <v>9</v>
      </c>
      <c r="E40" s="232">
        <v>62</v>
      </c>
      <c r="F40" s="233">
        <f t="shared" ref="F40:F41" si="10">E40*100/I40</f>
        <v>69.662921348314612</v>
      </c>
      <c r="G40" s="232">
        <v>27</v>
      </c>
      <c r="H40" s="234">
        <f>G40*100/I40</f>
        <v>30.337078651685392</v>
      </c>
      <c r="I40" s="232">
        <f>E40+G40</f>
        <v>89</v>
      </c>
      <c r="J40" s="236">
        <f>I40*100/95</f>
        <v>93.684210526315795</v>
      </c>
    </row>
    <row r="41" spans="3:10" ht="24" customHeight="1">
      <c r="C41" s="322"/>
      <c r="D41" s="231" t="s">
        <v>42</v>
      </c>
      <c r="E41" s="232">
        <v>4</v>
      </c>
      <c r="F41" s="233">
        <f t="shared" si="10"/>
        <v>66.666666666666671</v>
      </c>
      <c r="G41" s="232">
        <v>2</v>
      </c>
      <c r="H41" s="234">
        <f>G41*100/I41</f>
        <v>33.333333333333336</v>
      </c>
      <c r="I41" s="232">
        <f>E41+G41</f>
        <v>6</v>
      </c>
      <c r="J41" s="235">
        <f>I41*100/95</f>
        <v>6.3157894736842106</v>
      </c>
    </row>
    <row r="42" spans="3:10" ht="25.5" customHeight="1">
      <c r="C42" s="322" t="s">
        <v>65</v>
      </c>
      <c r="D42" s="231" t="s">
        <v>9</v>
      </c>
      <c r="E42" s="232">
        <v>61</v>
      </c>
      <c r="F42" s="233">
        <f t="shared" si="7"/>
        <v>70.114942528735625</v>
      </c>
      <c r="G42" s="232">
        <v>26</v>
      </c>
      <c r="H42" s="234">
        <f t="shared" si="3"/>
        <v>29.885057471264368</v>
      </c>
      <c r="I42" s="232">
        <f t="shared" si="8"/>
        <v>87</v>
      </c>
      <c r="J42" s="236">
        <f t="shared" si="5"/>
        <v>91.578947368421055</v>
      </c>
    </row>
    <row r="43" spans="3:10" ht="25.5" customHeight="1">
      <c r="C43" s="322"/>
      <c r="D43" s="231" t="s">
        <v>42</v>
      </c>
      <c r="E43" s="232">
        <v>5</v>
      </c>
      <c r="F43" s="233">
        <f t="shared" si="7"/>
        <v>62.5</v>
      </c>
      <c r="G43" s="232">
        <v>3</v>
      </c>
      <c r="H43" s="234">
        <f t="shared" si="3"/>
        <v>37.5</v>
      </c>
      <c r="I43" s="232">
        <f t="shared" si="8"/>
        <v>8</v>
      </c>
      <c r="J43" s="235">
        <f t="shared" si="5"/>
        <v>8.4210526315789469</v>
      </c>
    </row>
    <row r="44" spans="3:10" ht="21.75" customHeight="1">
      <c r="C44" s="322" t="s">
        <v>64</v>
      </c>
      <c r="D44" s="231" t="s">
        <v>9</v>
      </c>
      <c r="E44" s="232">
        <v>51</v>
      </c>
      <c r="F44" s="233">
        <f>E44*100/I44</f>
        <v>68.918918918918919</v>
      </c>
      <c r="G44" s="232">
        <v>23</v>
      </c>
      <c r="H44" s="234">
        <f>G44*100/I44</f>
        <v>31.081081081081081</v>
      </c>
      <c r="I44" s="232">
        <f>E44+G44</f>
        <v>74</v>
      </c>
      <c r="J44" s="236">
        <f>I44*100/95</f>
        <v>77.89473684210526</v>
      </c>
    </row>
    <row r="45" spans="3:10" ht="21.75" customHeight="1">
      <c r="C45" s="322"/>
      <c r="D45" s="231" t="s">
        <v>42</v>
      </c>
      <c r="E45" s="232">
        <v>15</v>
      </c>
      <c r="F45" s="233">
        <f>E45*100/I45</f>
        <v>71.428571428571431</v>
      </c>
      <c r="G45" s="232">
        <v>6</v>
      </c>
      <c r="H45" s="234">
        <f>G45*100/I45</f>
        <v>28.571428571428573</v>
      </c>
      <c r="I45" s="232">
        <f>E45+G45</f>
        <v>21</v>
      </c>
      <c r="J45" s="235">
        <f>I45*100/95</f>
        <v>22.105263157894736</v>
      </c>
    </row>
    <row r="46" spans="3:10" ht="24" customHeight="1">
      <c r="C46" s="322" t="s">
        <v>63</v>
      </c>
      <c r="D46" s="231" t="s">
        <v>9</v>
      </c>
      <c r="E46" s="232">
        <v>58</v>
      </c>
      <c r="F46" s="233">
        <f>E46*100/I46</f>
        <v>67.441860465116278</v>
      </c>
      <c r="G46" s="232">
        <v>28</v>
      </c>
      <c r="H46" s="234">
        <f>G46*100/I46</f>
        <v>32.558139534883722</v>
      </c>
      <c r="I46" s="232">
        <f>E46+G46</f>
        <v>86</v>
      </c>
      <c r="J46" s="236">
        <f>I46*100/95</f>
        <v>90.526315789473685</v>
      </c>
    </row>
    <row r="47" spans="3:10" ht="21.75" customHeight="1">
      <c r="C47" s="322"/>
      <c r="D47" s="231" t="s">
        <v>42</v>
      </c>
      <c r="E47" s="232">
        <v>8</v>
      </c>
      <c r="F47" s="233">
        <f>E47*100/I47</f>
        <v>88.888888888888886</v>
      </c>
      <c r="G47" s="232">
        <v>1</v>
      </c>
      <c r="H47" s="234">
        <f>G47*100/I47</f>
        <v>11.111111111111111</v>
      </c>
      <c r="I47" s="232">
        <f>E47+G47</f>
        <v>9</v>
      </c>
      <c r="J47" s="235">
        <f>I47*100/95</f>
        <v>9.473684210526315</v>
      </c>
    </row>
    <row r="48" spans="3:10" ht="27" customHeight="1">
      <c r="C48" s="323" t="s">
        <v>13</v>
      </c>
      <c r="D48" s="324"/>
      <c r="E48" s="324"/>
      <c r="F48" s="324"/>
      <c r="G48" s="324"/>
      <c r="H48" s="324"/>
      <c r="I48" s="324"/>
      <c r="J48" s="325"/>
    </row>
    <row r="49" spans="3:10" ht="58.5" customHeight="1">
      <c r="C49" s="326" t="s">
        <v>66</v>
      </c>
      <c r="D49" s="327"/>
      <c r="E49" s="327"/>
      <c r="F49" s="327"/>
      <c r="G49" s="327"/>
      <c r="H49" s="327"/>
      <c r="I49" s="327"/>
      <c r="J49" s="328"/>
    </row>
    <row r="56" spans="3:10" ht="15" customHeight="1">
      <c r="C56" s="332" t="s">
        <v>67</v>
      </c>
      <c r="D56" s="329" t="s">
        <v>0</v>
      </c>
      <c r="E56" s="330"/>
      <c r="F56" s="330"/>
      <c r="G56" s="331"/>
      <c r="H56" s="335" t="s">
        <v>1</v>
      </c>
      <c r="I56" s="336"/>
    </row>
    <row r="57" spans="3:10">
      <c r="C57" s="333"/>
      <c r="D57" s="329" t="s">
        <v>2</v>
      </c>
      <c r="E57" s="331"/>
      <c r="F57" s="329" t="s">
        <v>3</v>
      </c>
      <c r="G57" s="331"/>
      <c r="H57" s="337"/>
      <c r="I57" s="338"/>
    </row>
    <row r="58" spans="3:10">
      <c r="C58" s="334"/>
      <c r="D58" s="221" t="s">
        <v>9</v>
      </c>
      <c r="E58" s="221" t="s">
        <v>10</v>
      </c>
      <c r="F58" s="221" t="s">
        <v>9</v>
      </c>
      <c r="G58" s="221" t="s">
        <v>10</v>
      </c>
      <c r="H58" s="221" t="s">
        <v>9</v>
      </c>
      <c r="I58" s="221" t="s">
        <v>10</v>
      </c>
    </row>
    <row r="59" spans="3:10">
      <c r="C59" s="229" t="s">
        <v>283</v>
      </c>
      <c r="D59" s="44">
        <v>27</v>
      </c>
      <c r="E59" s="201">
        <f>D59/H59</f>
        <v>0.6</v>
      </c>
      <c r="F59" s="44">
        <v>18</v>
      </c>
      <c r="G59" s="230">
        <f>F59/H59</f>
        <v>0.4</v>
      </c>
      <c r="H59" s="44">
        <f t="shared" ref="H59:H61" si="11">D59+F59</f>
        <v>45</v>
      </c>
      <c r="I59" s="46">
        <f t="shared" ref="I59:I61" si="12">H59*100/95</f>
        <v>47.368421052631582</v>
      </c>
    </row>
    <row r="60" spans="3:10">
      <c r="C60" s="229" t="s">
        <v>284</v>
      </c>
      <c r="D60" s="44">
        <v>11</v>
      </c>
      <c r="E60" s="201">
        <f t="shared" ref="E60:E66" si="13">D60/H60</f>
        <v>0.55000000000000004</v>
      </c>
      <c r="F60" s="44">
        <v>9</v>
      </c>
      <c r="G60" s="230">
        <f t="shared" ref="G60:G66" si="14">F60/H60</f>
        <v>0.45</v>
      </c>
      <c r="H60" s="44">
        <f t="shared" si="11"/>
        <v>20</v>
      </c>
      <c r="I60" s="46">
        <f t="shared" si="12"/>
        <v>21.05263157894737</v>
      </c>
    </row>
    <row r="61" spans="3:10">
      <c r="C61" s="229" t="s">
        <v>290</v>
      </c>
      <c r="D61" s="44">
        <v>3</v>
      </c>
      <c r="E61" s="201">
        <f t="shared" si="13"/>
        <v>0.375</v>
      </c>
      <c r="F61" s="44">
        <v>5</v>
      </c>
      <c r="G61" s="230">
        <f t="shared" si="14"/>
        <v>0.625</v>
      </c>
      <c r="H61" s="44">
        <f t="shared" si="11"/>
        <v>8</v>
      </c>
      <c r="I61" s="46">
        <f t="shared" si="12"/>
        <v>8.4210526315789469</v>
      </c>
    </row>
    <row r="62" spans="3:10" ht="28.5">
      <c r="C62" s="229" t="s">
        <v>285</v>
      </c>
      <c r="D62" s="44">
        <v>5</v>
      </c>
      <c r="E62" s="201">
        <f t="shared" si="13"/>
        <v>0.45454545454545453</v>
      </c>
      <c r="F62" s="44">
        <v>6</v>
      </c>
      <c r="G62" s="230">
        <f t="shared" si="14"/>
        <v>0.54545454545454541</v>
      </c>
      <c r="H62" s="44">
        <f>D62+F62</f>
        <v>11</v>
      </c>
      <c r="I62" s="46">
        <f>H62*100/95</f>
        <v>11.578947368421053</v>
      </c>
    </row>
    <row r="63" spans="3:10">
      <c r="C63" s="229" t="s">
        <v>286</v>
      </c>
      <c r="D63" s="44">
        <v>4</v>
      </c>
      <c r="E63" s="201">
        <f t="shared" si="13"/>
        <v>0.66666666666666663</v>
      </c>
      <c r="F63" s="44">
        <v>2</v>
      </c>
      <c r="G63" s="230">
        <f t="shared" si="14"/>
        <v>0.33333333333333331</v>
      </c>
      <c r="H63" s="44">
        <f>D63+F63</f>
        <v>6</v>
      </c>
      <c r="I63" s="46">
        <f>H63*100/95</f>
        <v>6.3157894736842106</v>
      </c>
    </row>
    <row r="64" spans="3:10">
      <c r="C64" s="229" t="s">
        <v>287</v>
      </c>
      <c r="D64" s="44">
        <v>5</v>
      </c>
      <c r="E64" s="201">
        <f t="shared" si="13"/>
        <v>0.625</v>
      </c>
      <c r="F64" s="44">
        <v>3</v>
      </c>
      <c r="G64" s="230">
        <f t="shared" si="14"/>
        <v>0.375</v>
      </c>
      <c r="H64" s="44">
        <f t="shared" ref="H64" si="15">D64+F64</f>
        <v>8</v>
      </c>
      <c r="I64" s="46">
        <f t="shared" ref="I64" si="16">H64*100/95</f>
        <v>8.4210526315789469</v>
      </c>
    </row>
    <row r="65" spans="3:9">
      <c r="C65" s="229" t="s">
        <v>288</v>
      </c>
      <c r="D65" s="44">
        <v>15</v>
      </c>
      <c r="E65" s="201">
        <f t="shared" si="13"/>
        <v>0.7142857142857143</v>
      </c>
      <c r="F65" s="44">
        <v>6</v>
      </c>
      <c r="G65" s="230">
        <f t="shared" si="14"/>
        <v>0.2857142857142857</v>
      </c>
      <c r="H65" s="44">
        <f>D65+F65</f>
        <v>21</v>
      </c>
      <c r="I65" s="46">
        <f>H65*100/95</f>
        <v>22.105263157894736</v>
      </c>
    </row>
    <row r="66" spans="3:9">
      <c r="C66" s="229" t="s">
        <v>289</v>
      </c>
      <c r="D66" s="44">
        <v>8</v>
      </c>
      <c r="E66" s="201">
        <f t="shared" si="13"/>
        <v>0.88888888888888884</v>
      </c>
      <c r="F66" s="44">
        <v>1</v>
      </c>
      <c r="G66" s="230">
        <f t="shared" si="14"/>
        <v>0.1111111111111111</v>
      </c>
      <c r="H66" s="44">
        <f>D66+F66</f>
        <v>9</v>
      </c>
      <c r="I66" s="46">
        <f>H66*100/95</f>
        <v>9.473684210526315</v>
      </c>
    </row>
  </sheetData>
  <mergeCells count="21">
    <mergeCell ref="D56:G56"/>
    <mergeCell ref="D57:E57"/>
    <mergeCell ref="F57:G57"/>
    <mergeCell ref="C56:C58"/>
    <mergeCell ref="H56:I57"/>
    <mergeCell ref="C19:E19"/>
    <mergeCell ref="C29:D31"/>
    <mergeCell ref="E29:H29"/>
    <mergeCell ref="C48:J48"/>
    <mergeCell ref="C49:J49"/>
    <mergeCell ref="I29:J30"/>
    <mergeCell ref="E30:F30"/>
    <mergeCell ref="G30:H30"/>
    <mergeCell ref="C32:C33"/>
    <mergeCell ref="C44:C45"/>
    <mergeCell ref="C34:C35"/>
    <mergeCell ref="C38:C39"/>
    <mergeCell ref="C46:C47"/>
    <mergeCell ref="C36:C37"/>
    <mergeCell ref="C42:C43"/>
    <mergeCell ref="C40:C4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72"/>
  <sheetViews>
    <sheetView topLeftCell="B31" zoomScale="80" zoomScaleNormal="80" workbookViewId="0">
      <selection activeCell="D46" sqref="D46:I46"/>
    </sheetView>
  </sheetViews>
  <sheetFormatPr defaultRowHeight="15.75"/>
  <cols>
    <col min="2" max="2" width="64.42578125" style="183" customWidth="1"/>
    <col min="3" max="3" width="16.5703125" style="183" customWidth="1"/>
    <col min="4" max="4" width="14.28515625" style="183" customWidth="1"/>
    <col min="5" max="6" width="13.140625" style="183" customWidth="1"/>
    <col min="7" max="9" width="9.140625" style="183"/>
    <col min="10" max="10" width="9.140625" style="158"/>
  </cols>
  <sheetData>
    <row r="2" spans="2:5" ht="15.75" customHeight="1">
      <c r="B2" s="140"/>
      <c r="C2" s="140"/>
      <c r="D2" s="140"/>
      <c r="E2" s="182"/>
    </row>
    <row r="3" spans="2:5">
      <c r="B3" s="139" t="s">
        <v>186</v>
      </c>
      <c r="C3" s="138" t="s">
        <v>749</v>
      </c>
      <c r="D3" s="185" t="s">
        <v>246</v>
      </c>
      <c r="E3" s="138" t="s">
        <v>40</v>
      </c>
    </row>
    <row r="4" spans="2:5">
      <c r="B4" s="188" t="s">
        <v>159</v>
      </c>
      <c r="C4" s="238">
        <v>19</v>
      </c>
      <c r="D4" s="187">
        <v>2</v>
      </c>
      <c r="E4" s="186">
        <f t="shared" ref="E4:E15" si="0">D4/C4</f>
        <v>0.10526315789473684</v>
      </c>
    </row>
    <row r="5" spans="2:5">
      <c r="B5" s="188" t="s">
        <v>237</v>
      </c>
      <c r="C5" s="238">
        <v>15</v>
      </c>
      <c r="D5" s="187">
        <v>8</v>
      </c>
      <c r="E5" s="489">
        <f t="shared" si="0"/>
        <v>0.53333333333333333</v>
      </c>
    </row>
    <row r="6" spans="2:5">
      <c r="B6" s="188" t="s">
        <v>239</v>
      </c>
      <c r="C6" s="238">
        <v>13</v>
      </c>
      <c r="D6" s="187">
        <v>3</v>
      </c>
      <c r="E6" s="186">
        <f t="shared" si="0"/>
        <v>0.23076923076923078</v>
      </c>
    </row>
    <row r="7" spans="2:5">
      <c r="B7" s="188" t="s">
        <v>161</v>
      </c>
      <c r="C7" s="238">
        <v>12</v>
      </c>
      <c r="D7" s="187">
        <v>4</v>
      </c>
      <c r="E7" s="186">
        <f t="shared" si="0"/>
        <v>0.33333333333333331</v>
      </c>
    </row>
    <row r="8" spans="2:5">
      <c r="B8" s="188" t="s">
        <v>158</v>
      </c>
      <c r="C8" s="238">
        <v>11</v>
      </c>
      <c r="D8" s="187">
        <v>2</v>
      </c>
      <c r="E8" s="186">
        <f t="shared" si="0"/>
        <v>0.18181818181818182</v>
      </c>
    </row>
    <row r="9" spans="2:5">
      <c r="B9" s="188" t="s">
        <v>236</v>
      </c>
      <c r="C9" s="238">
        <v>6</v>
      </c>
      <c r="D9" s="187">
        <v>3</v>
      </c>
      <c r="E9" s="489">
        <f t="shared" si="0"/>
        <v>0.5</v>
      </c>
    </row>
    <row r="10" spans="2:5">
      <c r="B10" s="188" t="s">
        <v>245</v>
      </c>
      <c r="C10" s="238">
        <v>4</v>
      </c>
      <c r="D10" s="187">
        <v>1</v>
      </c>
      <c r="E10" s="186">
        <f t="shared" si="0"/>
        <v>0.25</v>
      </c>
    </row>
    <row r="11" spans="2:5">
      <c r="B11" s="188" t="s">
        <v>240</v>
      </c>
      <c r="C11" s="238">
        <v>4</v>
      </c>
      <c r="D11" s="187">
        <v>1</v>
      </c>
      <c r="E11" s="186">
        <f t="shared" si="0"/>
        <v>0.25</v>
      </c>
    </row>
    <row r="12" spans="2:5">
      <c r="B12" s="188" t="s">
        <v>244</v>
      </c>
      <c r="C12" s="238">
        <v>3</v>
      </c>
      <c r="D12" s="187">
        <v>3</v>
      </c>
      <c r="E12" s="490">
        <f t="shared" si="0"/>
        <v>1</v>
      </c>
    </row>
    <row r="13" spans="2:5">
      <c r="B13" s="188" t="s">
        <v>238</v>
      </c>
      <c r="C13" s="238">
        <v>3</v>
      </c>
      <c r="D13" s="187">
        <v>0</v>
      </c>
      <c r="E13" s="186">
        <f t="shared" si="0"/>
        <v>0</v>
      </c>
    </row>
    <row r="14" spans="2:5">
      <c r="B14" s="188" t="s">
        <v>160</v>
      </c>
      <c r="C14" s="238">
        <v>3</v>
      </c>
      <c r="D14" s="187">
        <v>1</v>
      </c>
      <c r="E14" s="186">
        <f t="shared" si="0"/>
        <v>0.33333333333333331</v>
      </c>
    </row>
    <row r="15" spans="2:5">
      <c r="B15" s="188" t="s">
        <v>291</v>
      </c>
      <c r="C15" s="238">
        <v>2</v>
      </c>
      <c r="D15" s="187">
        <v>1</v>
      </c>
      <c r="E15" s="489">
        <f t="shared" si="0"/>
        <v>0.5</v>
      </c>
    </row>
    <row r="16" spans="2:5">
      <c r="C16" s="237">
        <f>SUM(C4:C15)</f>
        <v>95</v>
      </c>
    </row>
    <row r="20" spans="2:12" ht="15">
      <c r="B20" s="339" t="s">
        <v>186</v>
      </c>
      <c r="C20" s="339"/>
      <c r="D20" s="340" t="s">
        <v>0</v>
      </c>
      <c r="E20" s="340"/>
      <c r="F20" s="340"/>
      <c r="G20" s="340"/>
      <c r="H20" s="340" t="s">
        <v>1</v>
      </c>
      <c r="I20" s="340"/>
    </row>
    <row r="21" spans="2:12" ht="15">
      <c r="B21" s="339"/>
      <c r="C21" s="339"/>
      <c r="D21" s="340" t="s">
        <v>2</v>
      </c>
      <c r="E21" s="340"/>
      <c r="F21" s="340" t="s">
        <v>3</v>
      </c>
      <c r="G21" s="340"/>
      <c r="H21" s="340"/>
      <c r="I21" s="340"/>
    </row>
    <row r="22" spans="2:12" ht="15">
      <c r="B22" s="339"/>
      <c r="C22" s="339"/>
      <c r="D22" s="178" t="s">
        <v>9</v>
      </c>
      <c r="E22" s="178" t="s">
        <v>10</v>
      </c>
      <c r="F22" s="178" t="s">
        <v>9</v>
      </c>
      <c r="G22" s="178" t="s">
        <v>10</v>
      </c>
      <c r="H22" s="178" t="s">
        <v>9</v>
      </c>
      <c r="I22" s="178" t="s">
        <v>10</v>
      </c>
    </row>
    <row r="23" spans="2:12" ht="23.25" customHeight="1">
      <c r="B23" s="349" t="s">
        <v>765</v>
      </c>
      <c r="C23" s="299" t="s">
        <v>9</v>
      </c>
      <c r="D23" s="300">
        <v>49</v>
      </c>
      <c r="E23" s="301">
        <f t="shared" ref="E23:E46" si="1">D23*100/H23</f>
        <v>64.473684210526315</v>
      </c>
      <c r="F23" s="300">
        <v>27</v>
      </c>
      <c r="G23" s="301">
        <f t="shared" ref="G23:G46" si="2">F23*100/H23</f>
        <v>35.526315789473685</v>
      </c>
      <c r="H23" s="300">
        <f t="shared" ref="H23:H46" si="3">D23+F23</f>
        <v>76</v>
      </c>
      <c r="I23" s="302">
        <f t="shared" ref="I23:I46" si="4">H23*100/95</f>
        <v>80</v>
      </c>
    </row>
    <row r="24" spans="2:12">
      <c r="B24" s="349"/>
      <c r="C24" s="299" t="s">
        <v>42</v>
      </c>
      <c r="D24" s="300">
        <v>17</v>
      </c>
      <c r="E24" s="301">
        <f t="shared" si="1"/>
        <v>89.473684210526315</v>
      </c>
      <c r="F24" s="300">
        <v>2</v>
      </c>
      <c r="G24" s="301">
        <f t="shared" si="2"/>
        <v>10.526315789473685</v>
      </c>
      <c r="H24" s="239">
        <f t="shared" si="3"/>
        <v>19</v>
      </c>
      <c r="I24" s="302">
        <f t="shared" si="4"/>
        <v>20</v>
      </c>
      <c r="J24" s="347"/>
      <c r="K24" s="348"/>
      <c r="L24" s="348"/>
    </row>
    <row r="25" spans="2:12" ht="24.75" customHeight="1">
      <c r="B25" s="349" t="s">
        <v>766</v>
      </c>
      <c r="C25" s="299" t="s">
        <v>9</v>
      </c>
      <c r="D25" s="300">
        <v>59</v>
      </c>
      <c r="E25" s="301">
        <f t="shared" ref="E25:E32" si="5">D25*100/H25</f>
        <v>73.75</v>
      </c>
      <c r="F25" s="300">
        <v>21</v>
      </c>
      <c r="G25" s="301">
        <f t="shared" ref="G25:G38" si="6">F25*100/H25</f>
        <v>26.25</v>
      </c>
      <c r="H25" s="300">
        <f t="shared" ref="H25:H38" si="7">D25+F25</f>
        <v>80</v>
      </c>
      <c r="I25" s="302">
        <f t="shared" ref="I25:I38" si="8">H25*100/95</f>
        <v>84.21052631578948</v>
      </c>
      <c r="J25" s="184"/>
      <c r="K25" s="143"/>
      <c r="L25" s="144"/>
    </row>
    <row r="26" spans="2:12">
      <c r="B26" s="349"/>
      <c r="C26" s="299" t="s">
        <v>42</v>
      </c>
      <c r="D26" s="300">
        <v>7</v>
      </c>
      <c r="E26" s="301">
        <f t="shared" si="5"/>
        <v>46.666666666666664</v>
      </c>
      <c r="F26" s="300">
        <v>8</v>
      </c>
      <c r="G26" s="301">
        <f t="shared" si="6"/>
        <v>53.333333333333336</v>
      </c>
      <c r="H26" s="239">
        <f t="shared" si="7"/>
        <v>15</v>
      </c>
      <c r="I26" s="302">
        <f t="shared" si="8"/>
        <v>15.789473684210526</v>
      </c>
    </row>
    <row r="27" spans="2:12" ht="28.5" customHeight="1">
      <c r="B27" s="480" t="s">
        <v>748</v>
      </c>
      <c r="C27" s="481" t="s">
        <v>9</v>
      </c>
      <c r="D27" s="482">
        <v>56</v>
      </c>
      <c r="E27" s="483">
        <f t="shared" si="5"/>
        <v>68.292682926829272</v>
      </c>
      <c r="F27" s="482">
        <v>26</v>
      </c>
      <c r="G27" s="483">
        <f t="shared" si="6"/>
        <v>31.707317073170731</v>
      </c>
      <c r="H27" s="482">
        <f t="shared" si="7"/>
        <v>82</v>
      </c>
      <c r="I27" s="484">
        <f t="shared" si="8"/>
        <v>86.315789473684205</v>
      </c>
    </row>
    <row r="28" spans="2:12">
      <c r="B28" s="480"/>
      <c r="C28" s="481" t="s">
        <v>42</v>
      </c>
      <c r="D28" s="482">
        <v>10</v>
      </c>
      <c r="E28" s="483">
        <f t="shared" si="5"/>
        <v>76.92307692307692</v>
      </c>
      <c r="F28" s="482">
        <v>3</v>
      </c>
      <c r="G28" s="483">
        <f t="shared" si="6"/>
        <v>23.076923076923077</v>
      </c>
      <c r="H28" s="485">
        <f t="shared" si="7"/>
        <v>13</v>
      </c>
      <c r="I28" s="484">
        <f t="shared" si="8"/>
        <v>13.684210526315789</v>
      </c>
    </row>
    <row r="29" spans="2:12" ht="25.5" customHeight="1">
      <c r="B29" s="480" t="s">
        <v>293</v>
      </c>
      <c r="C29" s="481" t="s">
        <v>9</v>
      </c>
      <c r="D29" s="482">
        <v>57</v>
      </c>
      <c r="E29" s="483">
        <f t="shared" si="5"/>
        <v>67.857142857142861</v>
      </c>
      <c r="F29" s="482">
        <v>27</v>
      </c>
      <c r="G29" s="483">
        <f t="shared" si="6"/>
        <v>32.142857142857146</v>
      </c>
      <c r="H29" s="482">
        <f t="shared" si="7"/>
        <v>84</v>
      </c>
      <c r="I29" s="484">
        <f t="shared" si="8"/>
        <v>88.421052631578945</v>
      </c>
    </row>
    <row r="30" spans="2:12">
      <c r="B30" s="480"/>
      <c r="C30" s="481" t="s">
        <v>42</v>
      </c>
      <c r="D30" s="482">
        <v>9</v>
      </c>
      <c r="E30" s="483">
        <f t="shared" si="5"/>
        <v>81.818181818181813</v>
      </c>
      <c r="F30" s="482">
        <v>2</v>
      </c>
      <c r="G30" s="483">
        <f t="shared" si="6"/>
        <v>18.181818181818183</v>
      </c>
      <c r="H30" s="486">
        <f t="shared" si="7"/>
        <v>11</v>
      </c>
      <c r="I30" s="484">
        <f t="shared" si="8"/>
        <v>11.578947368421053</v>
      </c>
    </row>
    <row r="31" spans="2:12" ht="15" customHeight="1">
      <c r="B31" s="480" t="s">
        <v>751</v>
      </c>
      <c r="C31" s="481" t="s">
        <v>9</v>
      </c>
      <c r="D31" s="482">
        <v>58</v>
      </c>
      <c r="E31" s="483">
        <f t="shared" si="5"/>
        <v>69.879518072289159</v>
      </c>
      <c r="F31" s="482">
        <v>25</v>
      </c>
      <c r="G31" s="483">
        <f t="shared" si="6"/>
        <v>30.120481927710845</v>
      </c>
      <c r="H31" s="482">
        <f t="shared" si="7"/>
        <v>83</v>
      </c>
      <c r="I31" s="484">
        <f t="shared" si="8"/>
        <v>87.368421052631575</v>
      </c>
    </row>
    <row r="32" spans="2:12">
      <c r="B32" s="480"/>
      <c r="C32" s="481" t="s">
        <v>42</v>
      </c>
      <c r="D32" s="482">
        <v>8</v>
      </c>
      <c r="E32" s="483">
        <f t="shared" si="5"/>
        <v>66.666666666666671</v>
      </c>
      <c r="F32" s="482">
        <v>4</v>
      </c>
      <c r="G32" s="483">
        <f t="shared" si="6"/>
        <v>33.333333333333336</v>
      </c>
      <c r="H32" s="486">
        <f t="shared" si="7"/>
        <v>12</v>
      </c>
      <c r="I32" s="484">
        <f t="shared" si="8"/>
        <v>12.631578947368421</v>
      </c>
    </row>
    <row r="33" spans="2:9" ht="15">
      <c r="B33" s="480" t="s">
        <v>292</v>
      </c>
      <c r="C33" s="481" t="s">
        <v>9</v>
      </c>
      <c r="D33" s="482">
        <v>63</v>
      </c>
      <c r="E33" s="483">
        <f t="shared" ref="E33:E34" si="9">D33*100/H33</f>
        <v>70.786516853932582</v>
      </c>
      <c r="F33" s="482">
        <v>26</v>
      </c>
      <c r="G33" s="483">
        <f t="shared" si="6"/>
        <v>29.213483146067414</v>
      </c>
      <c r="H33" s="482">
        <f t="shared" si="7"/>
        <v>89</v>
      </c>
      <c r="I33" s="484">
        <f t="shared" si="8"/>
        <v>93.684210526315795</v>
      </c>
    </row>
    <row r="34" spans="2:9">
      <c r="B34" s="480"/>
      <c r="C34" s="481" t="s">
        <v>42</v>
      </c>
      <c r="D34" s="482">
        <v>3</v>
      </c>
      <c r="E34" s="483">
        <f t="shared" si="9"/>
        <v>50</v>
      </c>
      <c r="F34" s="482">
        <v>3</v>
      </c>
      <c r="G34" s="483">
        <f t="shared" si="6"/>
        <v>50</v>
      </c>
      <c r="H34" s="486">
        <f t="shared" si="7"/>
        <v>6</v>
      </c>
      <c r="I34" s="484">
        <f t="shared" si="8"/>
        <v>6.3157894736842106</v>
      </c>
    </row>
    <row r="35" spans="2:9" ht="15">
      <c r="B35" s="480" t="s">
        <v>750</v>
      </c>
      <c r="C35" s="481" t="s">
        <v>9</v>
      </c>
      <c r="D35" s="482">
        <v>63</v>
      </c>
      <c r="E35" s="483">
        <f t="shared" ref="E35:E36" si="10">D35*100/H35</f>
        <v>69.230769230769226</v>
      </c>
      <c r="F35" s="482">
        <v>28</v>
      </c>
      <c r="G35" s="483">
        <f t="shared" si="6"/>
        <v>30.76923076923077</v>
      </c>
      <c r="H35" s="482">
        <f t="shared" si="7"/>
        <v>91</v>
      </c>
      <c r="I35" s="484">
        <f t="shared" si="8"/>
        <v>95.78947368421052</v>
      </c>
    </row>
    <row r="36" spans="2:9" ht="24.75" customHeight="1">
      <c r="B36" s="480"/>
      <c r="C36" s="481" t="s">
        <v>42</v>
      </c>
      <c r="D36" s="482">
        <v>3</v>
      </c>
      <c r="E36" s="483">
        <f t="shared" si="10"/>
        <v>75</v>
      </c>
      <c r="F36" s="482">
        <v>1</v>
      </c>
      <c r="G36" s="483">
        <f t="shared" si="6"/>
        <v>25</v>
      </c>
      <c r="H36" s="486">
        <f t="shared" si="7"/>
        <v>4</v>
      </c>
      <c r="I36" s="484">
        <f t="shared" si="8"/>
        <v>4.2105263157894735</v>
      </c>
    </row>
    <row r="37" spans="2:9" ht="15">
      <c r="B37" s="480" t="s">
        <v>747</v>
      </c>
      <c r="C37" s="481" t="s">
        <v>9</v>
      </c>
      <c r="D37" s="482">
        <v>63</v>
      </c>
      <c r="E37" s="483">
        <f>D37*100/H37</f>
        <v>69.230769230769226</v>
      </c>
      <c r="F37" s="482">
        <v>28</v>
      </c>
      <c r="G37" s="483">
        <f t="shared" si="6"/>
        <v>30.76923076923077</v>
      </c>
      <c r="H37" s="482">
        <f t="shared" si="7"/>
        <v>91</v>
      </c>
      <c r="I37" s="484">
        <f t="shared" si="8"/>
        <v>95.78947368421052</v>
      </c>
    </row>
    <row r="38" spans="2:9" ht="30.75" customHeight="1">
      <c r="B38" s="480"/>
      <c r="C38" s="481" t="s">
        <v>42</v>
      </c>
      <c r="D38" s="482">
        <v>3</v>
      </c>
      <c r="E38" s="483">
        <f>D38*100/H38</f>
        <v>75</v>
      </c>
      <c r="F38" s="482">
        <v>1</v>
      </c>
      <c r="G38" s="483">
        <f t="shared" si="6"/>
        <v>25</v>
      </c>
      <c r="H38" s="486">
        <f t="shared" si="7"/>
        <v>4</v>
      </c>
      <c r="I38" s="484">
        <f t="shared" si="8"/>
        <v>4.2105263157894735</v>
      </c>
    </row>
    <row r="39" spans="2:9">
      <c r="B39" s="350" t="s">
        <v>767</v>
      </c>
      <c r="C39" s="303" t="s">
        <v>9</v>
      </c>
      <c r="D39" s="239">
        <v>66</v>
      </c>
      <c r="E39" s="304">
        <f t="shared" ref="E39:E40" si="11">D39*100/H39</f>
        <v>71.739130434782609</v>
      </c>
      <c r="F39" s="239">
        <v>26</v>
      </c>
      <c r="G39" s="304">
        <f t="shared" ref="G39:G40" si="12">F39*100/H39</f>
        <v>28.260869565217391</v>
      </c>
      <c r="H39" s="239">
        <f t="shared" ref="H39:H40" si="13">D39+F39</f>
        <v>92</v>
      </c>
      <c r="I39" s="305">
        <f t="shared" ref="I39:I40" si="14">H39*100/95</f>
        <v>96.84210526315789</v>
      </c>
    </row>
    <row r="40" spans="2:9">
      <c r="B40" s="350"/>
      <c r="C40" s="303" t="s">
        <v>42</v>
      </c>
      <c r="D40" s="239">
        <v>0</v>
      </c>
      <c r="E40" s="304">
        <f t="shared" si="11"/>
        <v>0</v>
      </c>
      <c r="F40" s="239">
        <v>3</v>
      </c>
      <c r="G40" s="304">
        <f t="shared" si="12"/>
        <v>100</v>
      </c>
      <c r="H40" s="239">
        <f t="shared" si="13"/>
        <v>3</v>
      </c>
      <c r="I40" s="305">
        <f t="shared" si="14"/>
        <v>3.1578947368421053</v>
      </c>
    </row>
    <row r="41" spans="2:9" ht="15">
      <c r="B41" s="480" t="s">
        <v>752</v>
      </c>
      <c r="C41" s="481" t="s">
        <v>9</v>
      </c>
      <c r="D41" s="482">
        <v>63</v>
      </c>
      <c r="E41" s="483">
        <f t="shared" ref="E41:E42" si="15">D41*100/H41</f>
        <v>68.478260869565219</v>
      </c>
      <c r="F41" s="482">
        <v>29</v>
      </c>
      <c r="G41" s="483">
        <f t="shared" ref="G41:G42" si="16">F41*100/H41</f>
        <v>31.521739130434781</v>
      </c>
      <c r="H41" s="482">
        <f t="shared" ref="H41:H42" si="17">D41+F41</f>
        <v>92</v>
      </c>
      <c r="I41" s="484">
        <f t="shared" ref="I41:I42" si="18">H41*100/95</f>
        <v>96.84210526315789</v>
      </c>
    </row>
    <row r="42" spans="2:9">
      <c r="B42" s="480"/>
      <c r="C42" s="481" t="s">
        <v>42</v>
      </c>
      <c r="D42" s="482">
        <v>3</v>
      </c>
      <c r="E42" s="483">
        <f t="shared" si="15"/>
        <v>100</v>
      </c>
      <c r="F42" s="482">
        <v>0</v>
      </c>
      <c r="G42" s="483">
        <f t="shared" si="16"/>
        <v>0</v>
      </c>
      <c r="H42" s="486">
        <f t="shared" si="17"/>
        <v>3</v>
      </c>
      <c r="I42" s="484">
        <f t="shared" si="18"/>
        <v>3.1578947368421053</v>
      </c>
    </row>
    <row r="43" spans="2:9" ht="15">
      <c r="B43" s="480" t="s">
        <v>781</v>
      </c>
      <c r="C43" s="481" t="s">
        <v>9</v>
      </c>
      <c r="D43" s="482">
        <v>64</v>
      </c>
      <c r="E43" s="483">
        <f>D43*100/H43</f>
        <v>69.565217391304344</v>
      </c>
      <c r="F43" s="482">
        <v>28</v>
      </c>
      <c r="G43" s="483">
        <f>F43*100/H43</f>
        <v>30.434782608695652</v>
      </c>
      <c r="H43" s="482">
        <f>D43+F43</f>
        <v>92</v>
      </c>
      <c r="I43" s="484">
        <f>H43*100/95</f>
        <v>96.84210526315789</v>
      </c>
    </row>
    <row r="44" spans="2:9">
      <c r="B44" s="480"/>
      <c r="C44" s="481" t="s">
        <v>42</v>
      </c>
      <c r="D44" s="482">
        <v>2</v>
      </c>
      <c r="E44" s="483">
        <f>D44*100/H44</f>
        <v>66.666666666666671</v>
      </c>
      <c r="F44" s="482">
        <v>1</v>
      </c>
      <c r="G44" s="483">
        <f>F44*100/H44</f>
        <v>33.333333333333336</v>
      </c>
      <c r="H44" s="486">
        <f>D44+F44</f>
        <v>3</v>
      </c>
      <c r="I44" s="484">
        <f>H44*100/95</f>
        <v>3.1578947368421053</v>
      </c>
    </row>
    <row r="45" spans="2:9" ht="15">
      <c r="B45" s="487" t="s">
        <v>753</v>
      </c>
      <c r="C45" s="481" t="s">
        <v>9</v>
      </c>
      <c r="D45" s="482">
        <v>65</v>
      </c>
      <c r="E45" s="483">
        <f t="shared" si="1"/>
        <v>69.892473118279568</v>
      </c>
      <c r="F45" s="482">
        <v>28</v>
      </c>
      <c r="G45" s="483">
        <f t="shared" si="2"/>
        <v>30.107526881720432</v>
      </c>
      <c r="H45" s="482">
        <f t="shared" si="3"/>
        <v>93</v>
      </c>
      <c r="I45" s="484">
        <f t="shared" si="4"/>
        <v>97.89473684210526</v>
      </c>
    </row>
    <row r="46" spans="2:9">
      <c r="B46" s="488"/>
      <c r="C46" s="481" t="s">
        <v>42</v>
      </c>
      <c r="D46" s="482">
        <v>1</v>
      </c>
      <c r="E46" s="483">
        <f t="shared" si="1"/>
        <v>50</v>
      </c>
      <c r="F46" s="482">
        <v>1</v>
      </c>
      <c r="G46" s="483">
        <f t="shared" si="2"/>
        <v>50</v>
      </c>
      <c r="H46" s="486">
        <f t="shared" si="3"/>
        <v>2</v>
      </c>
      <c r="I46" s="484">
        <f t="shared" si="4"/>
        <v>2.1052631578947367</v>
      </c>
    </row>
    <row r="47" spans="2:9" ht="15">
      <c r="B47" s="341" t="s">
        <v>13</v>
      </c>
      <c r="C47" s="342"/>
      <c r="D47" s="342"/>
      <c r="E47" s="342"/>
      <c r="F47" s="342"/>
      <c r="G47" s="342"/>
      <c r="H47" s="342"/>
      <c r="I47" s="343"/>
    </row>
    <row r="48" spans="2:9" ht="15">
      <c r="B48" s="344" t="s">
        <v>187</v>
      </c>
      <c r="C48" s="345"/>
      <c r="D48" s="345"/>
      <c r="E48" s="345"/>
      <c r="F48" s="345"/>
      <c r="G48" s="345"/>
      <c r="H48" s="345"/>
      <c r="I48" s="346"/>
    </row>
    <row r="50" spans="2:9" ht="15">
      <c r="B50" s="158"/>
      <c r="C50" s="158"/>
      <c r="D50" s="158"/>
      <c r="E50" s="158"/>
      <c r="F50" s="158"/>
      <c r="G50" s="158"/>
      <c r="H50" s="158"/>
      <c r="I50" s="158"/>
    </row>
    <row r="51" spans="2:9" ht="15">
      <c r="B51" s="158"/>
      <c r="C51" s="158"/>
      <c r="D51" s="158"/>
      <c r="E51" s="158"/>
      <c r="F51" s="158"/>
      <c r="G51" s="158"/>
      <c r="H51" s="158"/>
      <c r="I51" s="158"/>
    </row>
    <row r="57" spans="2:9">
      <c r="B57" s="352" t="s">
        <v>186</v>
      </c>
      <c r="C57" s="351" t="s">
        <v>0</v>
      </c>
      <c r="D57" s="351"/>
      <c r="E57" s="351"/>
      <c r="F57" s="351"/>
      <c r="G57" s="351" t="s">
        <v>1</v>
      </c>
      <c r="H57" s="351"/>
    </row>
    <row r="58" spans="2:9">
      <c r="B58" s="353"/>
      <c r="C58" s="351" t="s">
        <v>2</v>
      </c>
      <c r="D58" s="351"/>
      <c r="E58" s="351" t="s">
        <v>3</v>
      </c>
      <c r="F58" s="351"/>
      <c r="G58" s="351"/>
      <c r="H58" s="351"/>
    </row>
    <row r="59" spans="2:9">
      <c r="B59" s="354"/>
      <c r="C59" s="179" t="s">
        <v>9</v>
      </c>
      <c r="D59" s="179" t="s">
        <v>10</v>
      </c>
      <c r="E59" s="179" t="s">
        <v>9</v>
      </c>
      <c r="F59" s="179" t="s">
        <v>10</v>
      </c>
      <c r="G59" s="179" t="s">
        <v>9</v>
      </c>
      <c r="H59" s="179" t="s">
        <v>10</v>
      </c>
    </row>
    <row r="60" spans="2:9">
      <c r="B60" s="188" t="s">
        <v>754</v>
      </c>
      <c r="C60" s="477">
        <v>17</v>
      </c>
      <c r="D60" s="241">
        <f>C60/G60</f>
        <v>0.89473684210526316</v>
      </c>
      <c r="E60" s="187">
        <v>2</v>
      </c>
      <c r="F60" s="241">
        <f>E60/G60</f>
        <v>0.10526315789473684</v>
      </c>
      <c r="G60" s="239">
        <f t="shared" ref="G60:G69" si="19">C60+E60</f>
        <v>19</v>
      </c>
      <c r="H60" s="240">
        <f t="shared" ref="H60:H69" si="20">G60*100/95</f>
        <v>20</v>
      </c>
    </row>
    <row r="61" spans="2:9">
      <c r="B61" s="188" t="s">
        <v>755</v>
      </c>
      <c r="C61" s="477">
        <v>7</v>
      </c>
      <c r="D61" s="241">
        <f t="shared" ref="D61:D72" si="21">C61/G61</f>
        <v>0.46666666666666667</v>
      </c>
      <c r="E61" s="187">
        <v>8</v>
      </c>
      <c r="F61" s="241">
        <f t="shared" ref="F61:F72" si="22">E61/G61</f>
        <v>0.53333333333333333</v>
      </c>
      <c r="G61" s="239">
        <f t="shared" si="19"/>
        <v>15</v>
      </c>
      <c r="H61" s="240">
        <f t="shared" si="20"/>
        <v>15.789473684210526</v>
      </c>
    </row>
    <row r="62" spans="2:9">
      <c r="B62" s="188" t="s">
        <v>756</v>
      </c>
      <c r="C62" s="477">
        <v>10</v>
      </c>
      <c r="D62" s="241">
        <f t="shared" si="21"/>
        <v>0.76923076923076927</v>
      </c>
      <c r="E62" s="187">
        <v>3</v>
      </c>
      <c r="F62" s="241">
        <f t="shared" si="22"/>
        <v>0.23076923076923078</v>
      </c>
      <c r="G62" s="239">
        <f t="shared" si="19"/>
        <v>13</v>
      </c>
      <c r="H62" s="240">
        <f t="shared" si="20"/>
        <v>13.684210526315789</v>
      </c>
    </row>
    <row r="63" spans="2:9">
      <c r="B63" s="188" t="s">
        <v>757</v>
      </c>
      <c r="C63" s="477">
        <v>8</v>
      </c>
      <c r="D63" s="241">
        <f t="shared" si="21"/>
        <v>0.66666666666666663</v>
      </c>
      <c r="E63" s="187">
        <v>4</v>
      </c>
      <c r="F63" s="241">
        <f t="shared" si="22"/>
        <v>0.33333333333333331</v>
      </c>
      <c r="G63" s="239">
        <f t="shared" si="19"/>
        <v>12</v>
      </c>
      <c r="H63" s="240">
        <f t="shared" si="20"/>
        <v>12.631578947368421</v>
      </c>
    </row>
    <row r="64" spans="2:9">
      <c r="B64" s="188" t="s">
        <v>758</v>
      </c>
      <c r="C64" s="477">
        <v>9</v>
      </c>
      <c r="D64" s="241">
        <f t="shared" si="21"/>
        <v>0.81818181818181823</v>
      </c>
      <c r="E64" s="187">
        <v>2</v>
      </c>
      <c r="F64" s="241">
        <f t="shared" si="22"/>
        <v>0.18181818181818182</v>
      </c>
      <c r="G64" s="239">
        <f t="shared" si="19"/>
        <v>11</v>
      </c>
      <c r="H64" s="240">
        <f t="shared" si="20"/>
        <v>11.578947368421053</v>
      </c>
    </row>
    <row r="65" spans="2:8">
      <c r="B65" s="188" t="s">
        <v>759</v>
      </c>
      <c r="C65" s="477">
        <v>3</v>
      </c>
      <c r="D65" s="241">
        <f t="shared" si="21"/>
        <v>0.5</v>
      </c>
      <c r="E65" s="187">
        <v>3</v>
      </c>
      <c r="F65" s="241">
        <f t="shared" si="22"/>
        <v>0.5</v>
      </c>
      <c r="G65" s="239">
        <f t="shared" si="19"/>
        <v>6</v>
      </c>
      <c r="H65" s="240">
        <f t="shared" si="20"/>
        <v>6.3157894736842106</v>
      </c>
    </row>
    <row r="66" spans="2:8">
      <c r="B66" s="188" t="s">
        <v>760</v>
      </c>
      <c r="C66" s="477">
        <v>3</v>
      </c>
      <c r="D66" s="241">
        <f t="shared" si="21"/>
        <v>0.75</v>
      </c>
      <c r="E66" s="187">
        <v>1</v>
      </c>
      <c r="F66" s="241">
        <f t="shared" si="22"/>
        <v>0.25</v>
      </c>
      <c r="G66" s="239">
        <f t="shared" si="19"/>
        <v>4</v>
      </c>
      <c r="H66" s="240">
        <f t="shared" si="20"/>
        <v>4.2105263157894735</v>
      </c>
    </row>
    <row r="67" spans="2:8">
      <c r="B67" s="188" t="s">
        <v>761</v>
      </c>
      <c r="C67" s="477">
        <v>3</v>
      </c>
      <c r="D67" s="241">
        <f t="shared" si="21"/>
        <v>0.75</v>
      </c>
      <c r="E67" s="187">
        <v>1</v>
      </c>
      <c r="F67" s="241">
        <f t="shared" si="22"/>
        <v>0.25</v>
      </c>
      <c r="G67" s="239">
        <f t="shared" si="19"/>
        <v>4</v>
      </c>
      <c r="H67" s="240">
        <f t="shared" si="20"/>
        <v>4.2105263157894735</v>
      </c>
    </row>
    <row r="68" spans="2:8">
      <c r="B68" s="188" t="s">
        <v>762</v>
      </c>
      <c r="C68" s="477">
        <v>0</v>
      </c>
      <c r="D68" s="241">
        <f t="shared" si="21"/>
        <v>0</v>
      </c>
      <c r="E68" s="187">
        <v>3</v>
      </c>
      <c r="F68" s="241">
        <f t="shared" si="22"/>
        <v>1</v>
      </c>
      <c r="G68" s="239">
        <f t="shared" si="19"/>
        <v>3</v>
      </c>
      <c r="H68" s="240">
        <f t="shared" si="20"/>
        <v>3.1578947368421053</v>
      </c>
    </row>
    <row r="69" spans="2:8">
      <c r="B69" s="188" t="s">
        <v>763</v>
      </c>
      <c r="C69" s="477">
        <v>3</v>
      </c>
      <c r="D69" s="241">
        <f t="shared" si="21"/>
        <v>1</v>
      </c>
      <c r="E69" s="187">
        <v>0</v>
      </c>
      <c r="F69" s="241">
        <f t="shared" si="22"/>
        <v>0</v>
      </c>
      <c r="G69" s="239">
        <f t="shared" si="19"/>
        <v>3</v>
      </c>
      <c r="H69" s="240">
        <f t="shared" si="20"/>
        <v>3.1578947368421053</v>
      </c>
    </row>
    <row r="70" spans="2:8">
      <c r="B70" s="188" t="s">
        <v>764</v>
      </c>
      <c r="C70" s="477">
        <v>2</v>
      </c>
      <c r="D70" s="241">
        <f t="shared" si="21"/>
        <v>0.66666666666666663</v>
      </c>
      <c r="E70" s="187">
        <v>1</v>
      </c>
      <c r="F70" s="241">
        <f t="shared" si="22"/>
        <v>0.33333333333333331</v>
      </c>
      <c r="G70" s="239">
        <f>C70+E70</f>
        <v>3</v>
      </c>
      <c r="H70" s="240">
        <f>G70*100/95</f>
        <v>3.1578947368421053</v>
      </c>
    </row>
    <row r="71" spans="2:8">
      <c r="B71" s="188" t="s">
        <v>291</v>
      </c>
      <c r="C71" s="477">
        <v>1</v>
      </c>
      <c r="D71" s="241">
        <f t="shared" si="21"/>
        <v>0.5</v>
      </c>
      <c r="E71" s="187">
        <v>1</v>
      </c>
      <c r="F71" s="241">
        <f t="shared" si="22"/>
        <v>0.5</v>
      </c>
      <c r="G71" s="239">
        <f t="shared" ref="G71:G72" si="23">C71+E71</f>
        <v>2</v>
      </c>
      <c r="H71" s="240">
        <f t="shared" ref="H71:H72" si="24">G71*100/95</f>
        <v>2.1052631578947367</v>
      </c>
    </row>
    <row r="72" spans="2:8">
      <c r="B72" s="478" t="s">
        <v>1</v>
      </c>
      <c r="C72" s="155">
        <f>SUM(C60:C71)</f>
        <v>66</v>
      </c>
      <c r="D72" s="241">
        <f t="shared" si="21"/>
        <v>0.69473684210526321</v>
      </c>
      <c r="E72" s="479">
        <f>SUM(E60:E71)</f>
        <v>29</v>
      </c>
      <c r="F72" s="241">
        <f t="shared" si="22"/>
        <v>0.30526315789473685</v>
      </c>
      <c r="G72" s="239">
        <f t="shared" si="23"/>
        <v>95</v>
      </c>
      <c r="H72" s="479">
        <f t="shared" si="24"/>
        <v>100</v>
      </c>
    </row>
  </sheetData>
  <sortState ref="B4:F17">
    <sortCondition descending="1" ref="C4"/>
  </sortState>
  <mergeCells count="25">
    <mergeCell ref="C57:F57"/>
    <mergeCell ref="G57:H58"/>
    <mergeCell ref="C58:D58"/>
    <mergeCell ref="E58:F58"/>
    <mergeCell ref="B57:B59"/>
    <mergeCell ref="B31:B32"/>
    <mergeCell ref="B35:B36"/>
    <mergeCell ref="B47:I47"/>
    <mergeCell ref="B48:I48"/>
    <mergeCell ref="J24:L24"/>
    <mergeCell ref="B45:B46"/>
    <mergeCell ref="B43:B44"/>
    <mergeCell ref="B37:B38"/>
    <mergeCell ref="B29:B30"/>
    <mergeCell ref="B33:B34"/>
    <mergeCell ref="B25:B26"/>
    <mergeCell ref="B41:B42"/>
    <mergeCell ref="B39:B40"/>
    <mergeCell ref="B23:B24"/>
    <mergeCell ref="B27:B28"/>
    <mergeCell ref="B20:C22"/>
    <mergeCell ref="D20:G20"/>
    <mergeCell ref="H20:I21"/>
    <mergeCell ref="D21:E21"/>
    <mergeCell ref="F21:G21"/>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38"/>
  <sheetViews>
    <sheetView topLeftCell="A19" zoomScale="80" zoomScaleNormal="80" workbookViewId="0">
      <selection activeCell="T29" sqref="T29"/>
    </sheetView>
  </sheetViews>
  <sheetFormatPr defaultRowHeight="15"/>
  <cols>
    <col min="2" max="2" width="43.140625" customWidth="1"/>
    <col min="3" max="3" width="21.5703125" customWidth="1"/>
    <col min="4" max="4" width="17.28515625" customWidth="1"/>
    <col min="16" max="16" width="62.5703125" customWidth="1"/>
    <col min="20" max="20" width="10.28515625" bestFit="1" customWidth="1"/>
  </cols>
  <sheetData>
    <row r="2" spans="2:5">
      <c r="B2" s="120"/>
      <c r="C2" s="120"/>
      <c r="D2" s="120"/>
      <c r="E2" s="119"/>
    </row>
    <row r="3" spans="2:5">
      <c r="B3" s="130"/>
      <c r="C3" s="130" t="s">
        <v>39</v>
      </c>
      <c r="D3" s="130" t="s">
        <v>40</v>
      </c>
      <c r="E3" s="119"/>
    </row>
    <row r="4" spans="2:5">
      <c r="B4" s="121" t="s">
        <v>162</v>
      </c>
      <c r="C4" s="122">
        <v>60</v>
      </c>
      <c r="D4" s="123">
        <f>C4/95</f>
        <v>0.63157894736842102</v>
      </c>
      <c r="E4" s="119"/>
    </row>
    <row r="5" spans="2:5">
      <c r="B5" s="121" t="s">
        <v>168</v>
      </c>
      <c r="C5" s="122">
        <f>95-60</f>
        <v>35</v>
      </c>
      <c r="D5" s="123">
        <f t="shared" ref="D5:D10" si="0">C5/95</f>
        <v>0.36842105263157893</v>
      </c>
      <c r="E5" s="119"/>
    </row>
    <row r="6" spans="2:5">
      <c r="B6" s="127" t="s">
        <v>165</v>
      </c>
      <c r="C6" s="128">
        <v>20</v>
      </c>
      <c r="D6" s="129">
        <f>C6/95</f>
        <v>0.21052631578947367</v>
      </c>
      <c r="E6" s="119"/>
    </row>
    <row r="7" spans="2:5">
      <c r="B7" s="121" t="s">
        <v>163</v>
      </c>
      <c r="C7" s="122">
        <v>9</v>
      </c>
      <c r="D7" s="123">
        <f t="shared" si="0"/>
        <v>9.4736842105263161E-2</v>
      </c>
      <c r="E7" s="119"/>
    </row>
    <row r="8" spans="2:5">
      <c r="B8" s="121" t="s">
        <v>164</v>
      </c>
      <c r="C8" s="122">
        <v>8</v>
      </c>
      <c r="D8" s="123">
        <f t="shared" si="0"/>
        <v>8.4210526315789472E-2</v>
      </c>
      <c r="E8" s="119"/>
    </row>
    <row r="9" spans="2:5">
      <c r="B9" s="121" t="s">
        <v>166</v>
      </c>
      <c r="C9" s="122">
        <v>1</v>
      </c>
      <c r="D9" s="123">
        <f t="shared" si="0"/>
        <v>1.0526315789473684E-2</v>
      </c>
      <c r="E9" s="119"/>
    </row>
    <row r="10" spans="2:5">
      <c r="B10" s="124" t="s">
        <v>167</v>
      </c>
      <c r="C10" s="125">
        <v>1</v>
      </c>
      <c r="D10" s="126">
        <f t="shared" si="0"/>
        <v>1.0526315789473684E-2</v>
      </c>
      <c r="E10" s="119"/>
    </row>
    <row r="17" spans="2:22" ht="15.75" customHeight="1">
      <c r="P17" s="355" t="s">
        <v>188</v>
      </c>
      <c r="Q17" s="358" t="s">
        <v>0</v>
      </c>
      <c r="R17" s="358"/>
      <c r="S17" s="358"/>
      <c r="T17" s="358"/>
      <c r="U17" s="358" t="s">
        <v>1</v>
      </c>
      <c r="V17" s="358"/>
    </row>
    <row r="18" spans="2:22" ht="15.75" customHeight="1">
      <c r="B18" s="339" t="s">
        <v>188</v>
      </c>
      <c r="C18" s="339"/>
      <c r="D18" s="340" t="s">
        <v>0</v>
      </c>
      <c r="E18" s="340"/>
      <c r="F18" s="340"/>
      <c r="G18" s="340"/>
      <c r="H18" s="340" t="s">
        <v>1</v>
      </c>
      <c r="I18" s="340"/>
      <c r="P18" s="356"/>
      <c r="Q18" s="358" t="s">
        <v>2</v>
      </c>
      <c r="R18" s="358"/>
      <c r="S18" s="358" t="s">
        <v>3</v>
      </c>
      <c r="T18" s="358"/>
      <c r="U18" s="358"/>
      <c r="V18" s="358"/>
    </row>
    <row r="19" spans="2:22" ht="15.75" customHeight="1">
      <c r="B19" s="339"/>
      <c r="C19" s="339"/>
      <c r="D19" s="340" t="s">
        <v>2</v>
      </c>
      <c r="E19" s="340"/>
      <c r="F19" s="340" t="s">
        <v>3</v>
      </c>
      <c r="G19" s="340"/>
      <c r="H19" s="340"/>
      <c r="I19" s="340"/>
      <c r="P19" s="357"/>
      <c r="Q19" s="242" t="s">
        <v>9</v>
      </c>
      <c r="R19" s="242" t="s">
        <v>10</v>
      </c>
      <c r="S19" s="242" t="s">
        <v>9</v>
      </c>
      <c r="T19" s="242" t="s">
        <v>10</v>
      </c>
      <c r="U19" s="242" t="s">
        <v>9</v>
      </c>
      <c r="V19" s="242" t="s">
        <v>10</v>
      </c>
    </row>
    <row r="20" spans="2:22" ht="26.25" customHeight="1">
      <c r="B20" s="339"/>
      <c r="C20" s="339"/>
      <c r="D20" s="136" t="s">
        <v>9</v>
      </c>
      <c r="E20" s="136" t="s">
        <v>10</v>
      </c>
      <c r="F20" s="136" t="s">
        <v>9</v>
      </c>
      <c r="G20" s="136" t="s">
        <v>10</v>
      </c>
      <c r="H20" s="136" t="s">
        <v>9</v>
      </c>
      <c r="I20" s="136" t="s">
        <v>10</v>
      </c>
      <c r="P20" s="243" t="s">
        <v>295</v>
      </c>
      <c r="Q20" s="244">
        <v>56</v>
      </c>
      <c r="R20" s="246">
        <f>Q20/U20</f>
        <v>0.93333333333333335</v>
      </c>
      <c r="S20" s="244">
        <v>4</v>
      </c>
      <c r="T20" s="246">
        <f>S20/U20</f>
        <v>6.6666666666666666E-2</v>
      </c>
      <c r="U20" s="244">
        <f t="shared" ref="U20" si="1">Q20+S20</f>
        <v>60</v>
      </c>
      <c r="V20" s="245">
        <f t="shared" ref="V20" si="2">U20*100/95</f>
        <v>63.157894736842103</v>
      </c>
    </row>
    <row r="21" spans="2:22" ht="25.5" customHeight="1">
      <c r="B21" s="359" t="s">
        <v>189</v>
      </c>
      <c r="C21" s="169" t="s">
        <v>9</v>
      </c>
      <c r="D21" s="170">
        <v>10</v>
      </c>
      <c r="E21" s="171">
        <f>D21*100/H21</f>
        <v>28.571428571428573</v>
      </c>
      <c r="F21" s="170">
        <v>25</v>
      </c>
      <c r="G21" s="172">
        <f>F21*100/H21</f>
        <v>71.428571428571431</v>
      </c>
      <c r="H21" s="170">
        <f>D21+F21</f>
        <v>35</v>
      </c>
      <c r="I21" s="173">
        <f>H21*100/95</f>
        <v>36.842105263157897</v>
      </c>
      <c r="J21" s="145">
        <v>10.714285714285715</v>
      </c>
      <c r="K21" s="146">
        <v>4.0629804199325612</v>
      </c>
      <c r="L21" s="147">
        <v>28.254115575888598</v>
      </c>
      <c r="P21" s="243" t="s">
        <v>294</v>
      </c>
      <c r="Q21" s="244">
        <v>3</v>
      </c>
      <c r="R21" s="246">
        <f t="shared" ref="R21:R25" si="3">Q21/U21</f>
        <v>0.15</v>
      </c>
      <c r="S21" s="244">
        <v>17</v>
      </c>
      <c r="T21" s="246">
        <f t="shared" ref="T21:T25" si="4">S21/U21</f>
        <v>0.85</v>
      </c>
      <c r="U21" s="244">
        <f>Q21+S21</f>
        <v>20</v>
      </c>
      <c r="V21" s="245">
        <f>U21*100/95</f>
        <v>21.05263157894737</v>
      </c>
    </row>
    <row r="22" spans="2:22" ht="27.75" customHeight="1">
      <c r="B22" s="359"/>
      <c r="C22" s="169" t="s">
        <v>42</v>
      </c>
      <c r="D22" s="170">
        <v>56</v>
      </c>
      <c r="E22" s="171">
        <f t="shared" ref="E22:E30" si="5">D22*100/H22</f>
        <v>93.333333333333329</v>
      </c>
      <c r="F22" s="170">
        <v>4</v>
      </c>
      <c r="G22" s="174">
        <f t="shared" ref="G22:G26" si="6">F22*100/H22</f>
        <v>6.666666666666667</v>
      </c>
      <c r="H22" s="170">
        <f t="shared" ref="H22:H26" si="7">D22+F22</f>
        <v>60</v>
      </c>
      <c r="I22" s="173">
        <f t="shared" ref="I22:I26" si="8">H22*100/95</f>
        <v>63.157894736842103</v>
      </c>
      <c r="P22" s="243" t="s">
        <v>299</v>
      </c>
      <c r="Q22" s="244">
        <v>7</v>
      </c>
      <c r="R22" s="246">
        <f t="shared" si="3"/>
        <v>0.77777777777777779</v>
      </c>
      <c r="S22" s="244">
        <v>2</v>
      </c>
      <c r="T22" s="246">
        <f t="shared" si="4"/>
        <v>0.22222222222222221</v>
      </c>
      <c r="U22" s="244">
        <f>Q22+S22</f>
        <v>9</v>
      </c>
      <c r="V22" s="245">
        <f>U22*100/95</f>
        <v>9.473684210526315</v>
      </c>
    </row>
    <row r="23" spans="2:22" ht="29.25" customHeight="1">
      <c r="B23" s="360" t="s">
        <v>191</v>
      </c>
      <c r="C23" s="136" t="s">
        <v>9</v>
      </c>
      <c r="D23" s="48">
        <v>66</v>
      </c>
      <c r="E23" s="49">
        <f t="shared" si="5"/>
        <v>75.862068965517238</v>
      </c>
      <c r="F23" s="48">
        <v>21</v>
      </c>
      <c r="G23" s="141">
        <f t="shared" si="6"/>
        <v>24.137931034482758</v>
      </c>
      <c r="H23" s="48">
        <f t="shared" si="7"/>
        <v>87</v>
      </c>
      <c r="I23" s="51">
        <f t="shared" si="8"/>
        <v>91.578947368421055</v>
      </c>
      <c r="P23" s="243" t="s">
        <v>296</v>
      </c>
      <c r="Q23" s="244">
        <v>0</v>
      </c>
      <c r="R23" s="246">
        <f t="shared" si="3"/>
        <v>0</v>
      </c>
      <c r="S23" s="244">
        <v>8</v>
      </c>
      <c r="T23" s="246">
        <f t="shared" si="4"/>
        <v>1</v>
      </c>
      <c r="U23" s="244">
        <f>Q23+S23</f>
        <v>8</v>
      </c>
      <c r="V23" s="245">
        <f>U23*100/95</f>
        <v>8.4210526315789469</v>
      </c>
    </row>
    <row r="24" spans="2:22">
      <c r="B24" s="360"/>
      <c r="C24" s="136" t="s">
        <v>42</v>
      </c>
      <c r="D24" s="48">
        <v>0</v>
      </c>
      <c r="E24" s="49">
        <f t="shared" si="5"/>
        <v>0</v>
      </c>
      <c r="F24" s="149">
        <v>8</v>
      </c>
      <c r="G24" s="142">
        <f t="shared" si="6"/>
        <v>100</v>
      </c>
      <c r="H24" s="48">
        <f t="shared" si="7"/>
        <v>8</v>
      </c>
      <c r="I24" s="51">
        <f t="shared" si="8"/>
        <v>8.4210526315789469</v>
      </c>
      <c r="P24" s="243" t="s">
        <v>297</v>
      </c>
      <c r="Q24" s="244">
        <v>0</v>
      </c>
      <c r="R24" s="246">
        <f t="shared" si="3"/>
        <v>0</v>
      </c>
      <c r="S24" s="244">
        <v>1</v>
      </c>
      <c r="T24" s="246">
        <f t="shared" si="4"/>
        <v>1</v>
      </c>
      <c r="U24" s="244">
        <f>Q24+S24</f>
        <v>1</v>
      </c>
      <c r="V24" s="245">
        <f>U24*100/95</f>
        <v>1.0526315789473684</v>
      </c>
    </row>
    <row r="25" spans="2:22" ht="28.5" customHeight="1">
      <c r="B25" s="360" t="s">
        <v>195</v>
      </c>
      <c r="C25" s="136" t="s">
        <v>9</v>
      </c>
      <c r="D25" s="48">
        <v>63</v>
      </c>
      <c r="E25" s="49">
        <f t="shared" si="5"/>
        <v>84</v>
      </c>
      <c r="F25" s="48">
        <v>12</v>
      </c>
      <c r="G25" s="141">
        <f t="shared" si="6"/>
        <v>16</v>
      </c>
      <c r="H25" s="48">
        <f t="shared" si="7"/>
        <v>75</v>
      </c>
      <c r="I25" s="51">
        <f t="shared" si="8"/>
        <v>78.94736842105263</v>
      </c>
      <c r="P25" s="243" t="s">
        <v>298</v>
      </c>
      <c r="Q25" s="244">
        <v>0</v>
      </c>
      <c r="R25" s="246">
        <f t="shared" si="3"/>
        <v>0</v>
      </c>
      <c r="S25" s="244">
        <v>1</v>
      </c>
      <c r="T25" s="246">
        <f t="shared" si="4"/>
        <v>1</v>
      </c>
      <c r="U25" s="244">
        <f t="shared" ref="U25" si="9">Q25+S25</f>
        <v>1</v>
      </c>
      <c r="V25" s="245">
        <f>U25*100/95</f>
        <v>1.0526315789473684</v>
      </c>
    </row>
    <row r="26" spans="2:22">
      <c r="B26" s="360"/>
      <c r="C26" s="136" t="s">
        <v>42</v>
      </c>
      <c r="D26" s="48">
        <v>3</v>
      </c>
      <c r="E26" s="49">
        <f t="shared" si="5"/>
        <v>15</v>
      </c>
      <c r="F26" s="149">
        <v>17</v>
      </c>
      <c r="G26" s="142">
        <f t="shared" si="6"/>
        <v>85</v>
      </c>
      <c r="H26" s="48">
        <f t="shared" si="7"/>
        <v>20</v>
      </c>
      <c r="I26" s="51">
        <f t="shared" si="8"/>
        <v>21.05263157894737</v>
      </c>
    </row>
    <row r="27" spans="2:22" ht="21" customHeight="1">
      <c r="B27" s="360" t="s">
        <v>192</v>
      </c>
      <c r="C27" s="136" t="s">
        <v>9</v>
      </c>
      <c r="D27" s="148">
        <v>66</v>
      </c>
      <c r="E27" s="49">
        <f t="shared" si="5"/>
        <v>70.212765957446805</v>
      </c>
      <c r="F27" s="148">
        <v>28</v>
      </c>
      <c r="G27" s="142">
        <f t="shared" ref="G27:G30" si="10">F27*100/H27</f>
        <v>29.787234042553191</v>
      </c>
      <c r="H27" s="148">
        <f>D27+F27</f>
        <v>94</v>
      </c>
      <c r="I27" s="51">
        <f t="shared" ref="I27:I30" si="11">H27*100/95</f>
        <v>98.94736842105263</v>
      </c>
    </row>
    <row r="28" spans="2:22" ht="27.75" customHeight="1">
      <c r="B28" s="360"/>
      <c r="C28" s="136" t="s">
        <v>42</v>
      </c>
      <c r="D28" s="148">
        <v>0</v>
      </c>
      <c r="E28" s="49">
        <f t="shared" si="5"/>
        <v>0</v>
      </c>
      <c r="F28" s="148">
        <v>1</v>
      </c>
      <c r="G28" s="142">
        <f t="shared" si="10"/>
        <v>100</v>
      </c>
      <c r="H28" s="148">
        <f>D28+F28</f>
        <v>1</v>
      </c>
      <c r="I28" s="51">
        <f t="shared" si="11"/>
        <v>1.0526315789473684</v>
      </c>
    </row>
    <row r="29" spans="2:22" ht="25.5" customHeight="1">
      <c r="B29" s="360" t="s">
        <v>193</v>
      </c>
      <c r="C29" s="136" t="s">
        <v>9</v>
      </c>
      <c r="D29" s="148">
        <v>66</v>
      </c>
      <c r="E29" s="49">
        <f t="shared" si="5"/>
        <v>70.212765957446805</v>
      </c>
      <c r="F29" s="148">
        <v>28</v>
      </c>
      <c r="G29" s="142">
        <f t="shared" si="10"/>
        <v>29.787234042553191</v>
      </c>
      <c r="H29" s="148">
        <f t="shared" ref="H29:H30" si="12">D29+F29</f>
        <v>94</v>
      </c>
      <c r="I29" s="51">
        <f t="shared" si="11"/>
        <v>98.94736842105263</v>
      </c>
    </row>
    <row r="30" spans="2:22" ht="24" customHeight="1">
      <c r="B30" s="360"/>
      <c r="C30" s="136" t="s">
        <v>42</v>
      </c>
      <c r="D30" s="148">
        <v>0</v>
      </c>
      <c r="E30" s="49">
        <f t="shared" si="5"/>
        <v>0</v>
      </c>
      <c r="F30" s="148">
        <v>1</v>
      </c>
      <c r="G30" s="142">
        <f t="shared" si="10"/>
        <v>100</v>
      </c>
      <c r="H30" s="148">
        <f t="shared" si="12"/>
        <v>1</v>
      </c>
      <c r="I30" s="51">
        <f t="shared" si="11"/>
        <v>1.0526315789473684</v>
      </c>
    </row>
    <row r="31" spans="2:22">
      <c r="B31" s="361" t="s">
        <v>190</v>
      </c>
      <c r="C31" s="136" t="s">
        <v>9</v>
      </c>
      <c r="D31" s="48">
        <v>59</v>
      </c>
      <c r="E31" s="49">
        <f>D31*100/H31</f>
        <v>68.604651162790702</v>
      </c>
      <c r="F31" s="48">
        <v>27</v>
      </c>
      <c r="G31" s="141">
        <f>F31*100/H31</f>
        <v>31.395348837209301</v>
      </c>
      <c r="H31" s="48">
        <f>D31+F31</f>
        <v>86</v>
      </c>
      <c r="I31" s="51">
        <f>H31*100/95</f>
        <v>90.526315789473685</v>
      </c>
    </row>
    <row r="32" spans="2:22">
      <c r="B32" s="361"/>
      <c r="C32" s="136" t="s">
        <v>42</v>
      </c>
      <c r="D32" s="48">
        <v>7</v>
      </c>
      <c r="E32" s="49">
        <f>D32*100/H32</f>
        <v>77.777777777777771</v>
      </c>
      <c r="F32" s="48">
        <v>2</v>
      </c>
      <c r="G32" s="142">
        <f>F32*100/H32</f>
        <v>22.222222222222221</v>
      </c>
      <c r="H32" s="48">
        <f>D32+F32</f>
        <v>9</v>
      </c>
      <c r="I32" s="51">
        <f>H32*100/95</f>
        <v>9.473684210526315</v>
      </c>
    </row>
    <row r="33" spans="2:9" ht="75" customHeight="1">
      <c r="B33" s="344" t="s">
        <v>194</v>
      </c>
      <c r="C33" s="345"/>
      <c r="D33" s="345"/>
      <c r="E33" s="345"/>
      <c r="F33" s="345"/>
      <c r="G33" s="345"/>
      <c r="H33" s="345"/>
      <c r="I33" s="346"/>
    </row>
    <row r="34" spans="2:9" ht="75" customHeight="1"/>
    <row r="36" spans="2:9" ht="15" customHeight="1"/>
    <row r="37" spans="2:9" ht="15" customHeight="1"/>
    <row r="38" spans="2:9" ht="15" customHeight="1"/>
  </sheetData>
  <mergeCells count="17">
    <mergeCell ref="B29:B30"/>
    <mergeCell ref="B23:B24"/>
    <mergeCell ref="B25:B26"/>
    <mergeCell ref="B31:B32"/>
    <mergeCell ref="B33:I33"/>
    <mergeCell ref="B27:B28"/>
    <mergeCell ref="B21:B22"/>
    <mergeCell ref="B18:C20"/>
    <mergeCell ref="D18:G18"/>
    <mergeCell ref="H18:I19"/>
    <mergeCell ref="D19:E19"/>
    <mergeCell ref="F19:G19"/>
    <mergeCell ref="P17:P19"/>
    <mergeCell ref="Q17:T17"/>
    <mergeCell ref="U17:V18"/>
    <mergeCell ref="Q18:R18"/>
    <mergeCell ref="S18:T18"/>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66"/>
  <sheetViews>
    <sheetView topLeftCell="A49" workbookViewId="0">
      <selection activeCell="K60" sqref="K60"/>
    </sheetView>
  </sheetViews>
  <sheetFormatPr defaultRowHeight="15"/>
  <cols>
    <col min="3" max="3" width="71.42578125" style="501" customWidth="1"/>
    <col min="4" max="4" width="19.140625" customWidth="1"/>
    <col min="5" max="5" width="16.140625" customWidth="1"/>
  </cols>
  <sheetData>
    <row r="2" spans="3:6" ht="15.75" customHeight="1">
      <c r="C2" s="132"/>
      <c r="D2" s="132"/>
      <c r="E2" s="132"/>
      <c r="F2" s="131"/>
    </row>
    <row r="3" spans="3:6">
      <c r="C3" s="495" t="s">
        <v>176</v>
      </c>
      <c r="D3" s="135" t="s">
        <v>39</v>
      </c>
      <c r="E3" s="135" t="s">
        <v>40</v>
      </c>
      <c r="F3" s="131"/>
    </row>
    <row r="4" spans="3:6">
      <c r="C4" s="496" t="s">
        <v>174</v>
      </c>
      <c r="D4" s="133">
        <v>30</v>
      </c>
      <c r="E4" s="134">
        <f>D4/95</f>
        <v>0.31578947368421051</v>
      </c>
      <c r="F4" s="131"/>
    </row>
    <row r="5" spans="3:6">
      <c r="C5" s="496" t="s">
        <v>170</v>
      </c>
      <c r="D5" s="133">
        <v>19</v>
      </c>
      <c r="E5" s="134">
        <f t="shared" ref="E5:E11" si="0">D5/95</f>
        <v>0.2</v>
      </c>
      <c r="F5" s="131"/>
    </row>
    <row r="6" spans="3:6">
      <c r="C6" s="496" t="s">
        <v>171</v>
      </c>
      <c r="D6" s="133">
        <v>15</v>
      </c>
      <c r="E6" s="134">
        <f t="shared" si="0"/>
        <v>0.15789473684210525</v>
      </c>
      <c r="F6" s="131"/>
    </row>
    <row r="7" spans="3:6">
      <c r="C7" s="496" t="s">
        <v>172</v>
      </c>
      <c r="D7" s="133">
        <v>13</v>
      </c>
      <c r="E7" s="134">
        <f t="shared" si="0"/>
        <v>0.1368421052631579</v>
      </c>
      <c r="F7" s="131"/>
    </row>
    <row r="8" spans="3:6">
      <c r="C8" s="496" t="s">
        <v>169</v>
      </c>
      <c r="D8" s="133">
        <v>10</v>
      </c>
      <c r="E8" s="134">
        <f t="shared" si="0"/>
        <v>0.10526315789473684</v>
      </c>
      <c r="F8" s="131"/>
    </row>
    <row r="9" spans="3:6">
      <c r="C9" s="496" t="s">
        <v>175</v>
      </c>
      <c r="D9" s="133">
        <v>10</v>
      </c>
      <c r="E9" s="134">
        <f t="shared" si="0"/>
        <v>0.10526315789473684</v>
      </c>
      <c r="F9" s="131"/>
    </row>
    <row r="10" spans="3:6">
      <c r="C10" s="496" t="s">
        <v>177</v>
      </c>
      <c r="D10" s="133">
        <v>8</v>
      </c>
      <c r="E10" s="134">
        <f t="shared" si="0"/>
        <v>8.4210526315789472E-2</v>
      </c>
      <c r="F10" s="131"/>
    </row>
    <row r="11" spans="3:6">
      <c r="C11" s="496" t="s">
        <v>173</v>
      </c>
      <c r="D11" s="133">
        <v>7</v>
      </c>
      <c r="E11" s="134">
        <f t="shared" si="0"/>
        <v>7.3684210526315783E-2</v>
      </c>
      <c r="F11" s="131"/>
    </row>
    <row r="25" spans="3:10">
      <c r="C25" s="366" t="s">
        <v>300</v>
      </c>
      <c r="D25" s="366"/>
      <c r="E25" s="366" t="s">
        <v>0</v>
      </c>
      <c r="F25" s="366"/>
      <c r="G25" s="366"/>
      <c r="H25" s="366"/>
      <c r="I25" s="366" t="s">
        <v>1</v>
      </c>
      <c r="J25" s="366"/>
    </row>
    <row r="26" spans="3:10">
      <c r="C26" s="366"/>
      <c r="D26" s="366"/>
      <c r="E26" s="366" t="s">
        <v>2</v>
      </c>
      <c r="F26" s="366"/>
      <c r="G26" s="366" t="s">
        <v>3</v>
      </c>
      <c r="H26" s="366"/>
      <c r="I26" s="366"/>
      <c r="J26" s="366"/>
    </row>
    <row r="27" spans="3:10">
      <c r="C27" s="366"/>
      <c r="D27" s="366"/>
      <c r="E27" s="118" t="s">
        <v>9</v>
      </c>
      <c r="F27" s="118" t="s">
        <v>10</v>
      </c>
      <c r="G27" s="118" t="s">
        <v>9</v>
      </c>
      <c r="H27" s="118" t="s">
        <v>10</v>
      </c>
      <c r="I27" s="118" t="s">
        <v>9</v>
      </c>
      <c r="J27" s="118" t="s">
        <v>10</v>
      </c>
    </row>
    <row r="28" spans="3:10">
      <c r="C28" s="497" t="s">
        <v>184</v>
      </c>
      <c r="D28" s="118" t="s">
        <v>9</v>
      </c>
      <c r="E28" s="44">
        <v>47</v>
      </c>
      <c r="F28" s="45">
        <f>E28*100/I28</f>
        <v>72.307692307692307</v>
      </c>
      <c r="G28" s="44">
        <v>18</v>
      </c>
      <c r="H28" s="513">
        <f>G28*100/I28</f>
        <v>27.692307692307693</v>
      </c>
      <c r="I28" s="44">
        <f>E28+G28</f>
        <v>65</v>
      </c>
      <c r="J28" s="46">
        <f>I28*100/95</f>
        <v>68.421052631578945</v>
      </c>
    </row>
    <row r="29" spans="3:10">
      <c r="C29" s="497"/>
      <c r="D29" s="118" t="s">
        <v>42</v>
      </c>
      <c r="E29" s="44">
        <v>19</v>
      </c>
      <c r="F29" s="45">
        <f t="shared" ref="F29:F39" si="1">E29*100/I29</f>
        <v>63.333333333333336</v>
      </c>
      <c r="G29" s="44">
        <v>11</v>
      </c>
      <c r="H29" s="513">
        <f t="shared" ref="H29:H39" si="2">G29*100/I29</f>
        <v>36.666666666666664</v>
      </c>
      <c r="I29" s="44">
        <f t="shared" ref="I29:I39" si="3">E29+G29</f>
        <v>30</v>
      </c>
      <c r="J29" s="46">
        <f t="shared" ref="J29:J39" si="4">I29*100/95</f>
        <v>31.578947368421051</v>
      </c>
    </row>
    <row r="30" spans="3:10">
      <c r="C30" s="497" t="s">
        <v>180</v>
      </c>
      <c r="D30" s="118" t="s">
        <v>9</v>
      </c>
      <c r="E30" s="44">
        <v>52</v>
      </c>
      <c r="F30" s="45">
        <f t="shared" si="1"/>
        <v>68.421052631578945</v>
      </c>
      <c r="G30" s="44">
        <v>24</v>
      </c>
      <c r="H30" s="513">
        <f t="shared" si="2"/>
        <v>31.578947368421051</v>
      </c>
      <c r="I30" s="44">
        <f t="shared" si="3"/>
        <v>76</v>
      </c>
      <c r="J30" s="46">
        <f t="shared" si="4"/>
        <v>80</v>
      </c>
    </row>
    <row r="31" spans="3:10">
      <c r="C31" s="497"/>
      <c r="D31" s="118" t="s">
        <v>42</v>
      </c>
      <c r="E31" s="44">
        <v>14</v>
      </c>
      <c r="F31" s="45">
        <f t="shared" si="1"/>
        <v>73.684210526315795</v>
      </c>
      <c r="G31" s="44">
        <v>5</v>
      </c>
      <c r="H31" s="513">
        <f t="shared" si="2"/>
        <v>26.315789473684209</v>
      </c>
      <c r="I31" s="44">
        <f t="shared" si="3"/>
        <v>19</v>
      </c>
      <c r="J31" s="46">
        <f t="shared" si="4"/>
        <v>20</v>
      </c>
    </row>
    <row r="32" spans="3:10">
      <c r="C32" s="497" t="s">
        <v>181</v>
      </c>
      <c r="D32" s="118" t="s">
        <v>9</v>
      </c>
      <c r="E32" s="44">
        <v>57</v>
      </c>
      <c r="F32" s="45">
        <f t="shared" si="1"/>
        <v>71.25</v>
      </c>
      <c r="G32" s="44">
        <v>23</v>
      </c>
      <c r="H32" s="513">
        <f t="shared" si="2"/>
        <v>28.75</v>
      </c>
      <c r="I32" s="44">
        <f t="shared" si="3"/>
        <v>80</v>
      </c>
      <c r="J32" s="46">
        <f t="shared" si="4"/>
        <v>84.21052631578948</v>
      </c>
    </row>
    <row r="33" spans="3:10">
      <c r="C33" s="497"/>
      <c r="D33" s="118" t="s">
        <v>42</v>
      </c>
      <c r="E33" s="44">
        <v>9</v>
      </c>
      <c r="F33" s="45">
        <f t="shared" si="1"/>
        <v>60</v>
      </c>
      <c r="G33" s="44">
        <v>6</v>
      </c>
      <c r="H33" s="513">
        <f t="shared" si="2"/>
        <v>40</v>
      </c>
      <c r="I33" s="44">
        <f t="shared" si="3"/>
        <v>15</v>
      </c>
      <c r="J33" s="46">
        <f t="shared" si="4"/>
        <v>15.789473684210526</v>
      </c>
    </row>
    <row r="34" spans="3:10">
      <c r="C34" s="497" t="s">
        <v>182</v>
      </c>
      <c r="D34" s="118" t="s">
        <v>9</v>
      </c>
      <c r="E34" s="44">
        <v>57</v>
      </c>
      <c r="F34" s="45">
        <f t="shared" si="1"/>
        <v>69.512195121951223</v>
      </c>
      <c r="G34" s="44">
        <v>25</v>
      </c>
      <c r="H34" s="513">
        <f>G34*100/I34</f>
        <v>30.487804878048781</v>
      </c>
      <c r="I34" s="44">
        <f>E34+G34</f>
        <v>82</v>
      </c>
      <c r="J34" s="46">
        <f>I34*100/95</f>
        <v>86.315789473684205</v>
      </c>
    </row>
    <row r="35" spans="3:10">
      <c r="C35" s="497"/>
      <c r="D35" s="118" t="s">
        <v>42</v>
      </c>
      <c r="E35" s="44">
        <v>9</v>
      </c>
      <c r="F35" s="45">
        <f t="shared" si="1"/>
        <v>69.230769230769226</v>
      </c>
      <c r="G35" s="44">
        <v>4</v>
      </c>
      <c r="H35" s="513">
        <f>G35*100/I35</f>
        <v>30.76923076923077</v>
      </c>
      <c r="I35" s="44">
        <f>E35+G35</f>
        <v>13</v>
      </c>
      <c r="J35" s="46">
        <f>I35*100/95</f>
        <v>13.684210526315789</v>
      </c>
    </row>
    <row r="36" spans="3:10">
      <c r="C36" s="498" t="s">
        <v>185</v>
      </c>
      <c r="D36" s="118" t="s">
        <v>9</v>
      </c>
      <c r="E36" s="44">
        <v>62</v>
      </c>
      <c r="F36" s="45">
        <f t="shared" si="1"/>
        <v>72.941176470588232</v>
      </c>
      <c r="G36" s="44">
        <v>23</v>
      </c>
      <c r="H36" s="513">
        <f>G36*100/I36</f>
        <v>27.058823529411764</v>
      </c>
      <c r="I36" s="44">
        <f>E36+G36</f>
        <v>85</v>
      </c>
      <c r="J36" s="46">
        <f>I36*100/95</f>
        <v>89.473684210526315</v>
      </c>
    </row>
    <row r="37" spans="3:10">
      <c r="C37" s="499"/>
      <c r="D37" s="118" t="s">
        <v>42</v>
      </c>
      <c r="E37" s="44">
        <v>4</v>
      </c>
      <c r="F37" s="45">
        <f t="shared" si="1"/>
        <v>40</v>
      </c>
      <c r="G37" s="44">
        <v>6</v>
      </c>
      <c r="H37" s="514">
        <f>G37*100/I37</f>
        <v>60</v>
      </c>
      <c r="I37" s="44">
        <f>E37+G37</f>
        <v>10</v>
      </c>
      <c r="J37" s="46">
        <f>I37*100/95</f>
        <v>10.526315789473685</v>
      </c>
    </row>
    <row r="38" spans="3:10">
      <c r="C38" s="497" t="s">
        <v>183</v>
      </c>
      <c r="D38" s="118" t="s">
        <v>9</v>
      </c>
      <c r="E38" s="44">
        <v>59</v>
      </c>
      <c r="F38" s="45">
        <f t="shared" si="1"/>
        <v>67.045454545454547</v>
      </c>
      <c r="G38" s="44">
        <v>29</v>
      </c>
      <c r="H38" s="513">
        <f t="shared" si="2"/>
        <v>32.954545454545453</v>
      </c>
      <c r="I38" s="44">
        <f t="shared" si="3"/>
        <v>88</v>
      </c>
      <c r="J38" s="46">
        <f t="shared" si="4"/>
        <v>92.631578947368425</v>
      </c>
    </row>
    <row r="39" spans="3:10">
      <c r="C39" s="497"/>
      <c r="D39" s="118" t="s">
        <v>42</v>
      </c>
      <c r="E39" s="44">
        <v>7</v>
      </c>
      <c r="F39" s="45">
        <f t="shared" si="1"/>
        <v>100</v>
      </c>
      <c r="G39" s="44">
        <v>0</v>
      </c>
      <c r="H39" s="513">
        <f t="shared" si="2"/>
        <v>0</v>
      </c>
      <c r="I39" s="44">
        <f t="shared" si="3"/>
        <v>7</v>
      </c>
      <c r="J39" s="46">
        <f t="shared" si="4"/>
        <v>7.3684210526315788</v>
      </c>
    </row>
    <row r="40" spans="3:10">
      <c r="C40" s="500" t="s">
        <v>179</v>
      </c>
      <c r="D40" s="118" t="s">
        <v>9</v>
      </c>
      <c r="E40" s="44">
        <v>60</v>
      </c>
      <c r="F40" s="45">
        <f>E40*100/I40</f>
        <v>68.965517241379317</v>
      </c>
      <c r="G40" s="44">
        <v>27</v>
      </c>
      <c r="H40" s="513">
        <f>G40*100/I40</f>
        <v>31.03448275862069</v>
      </c>
      <c r="I40" s="44">
        <f>E40+G40</f>
        <v>87</v>
      </c>
      <c r="J40" s="46">
        <f>I40*100/95</f>
        <v>91.578947368421055</v>
      </c>
    </row>
    <row r="41" spans="3:10">
      <c r="C41" s="500"/>
      <c r="D41" s="118" t="s">
        <v>42</v>
      </c>
      <c r="E41" s="44">
        <v>6</v>
      </c>
      <c r="F41" s="45">
        <f>E41*100/I41</f>
        <v>75</v>
      </c>
      <c r="G41" s="44">
        <v>2</v>
      </c>
      <c r="H41" s="513">
        <f>G41*100/I41</f>
        <v>25</v>
      </c>
      <c r="I41" s="44">
        <f>E41+G41</f>
        <v>8</v>
      </c>
      <c r="J41" s="46">
        <f>I41*100/95</f>
        <v>8.4210526315789469</v>
      </c>
    </row>
    <row r="42" spans="3:10">
      <c r="C42" s="497" t="s">
        <v>178</v>
      </c>
      <c r="D42" s="118" t="s">
        <v>9</v>
      </c>
      <c r="E42" s="44">
        <v>59</v>
      </c>
      <c r="F42" s="45">
        <f>E42*100/I42</f>
        <v>69.411764705882348</v>
      </c>
      <c r="G42" s="44">
        <v>26</v>
      </c>
      <c r="H42" s="513">
        <f>G42*100/I42</f>
        <v>30.588235294117649</v>
      </c>
      <c r="I42" s="44">
        <f>E42+G42</f>
        <v>85</v>
      </c>
      <c r="J42" s="46">
        <f>I42*100/95</f>
        <v>89.473684210526315</v>
      </c>
    </row>
    <row r="43" spans="3:10">
      <c r="C43" s="497"/>
      <c r="D43" s="118" t="s">
        <v>42</v>
      </c>
      <c r="E43" s="44">
        <v>7</v>
      </c>
      <c r="F43" s="45">
        <f>E43*100/I43</f>
        <v>70</v>
      </c>
      <c r="G43" s="44">
        <v>3</v>
      </c>
      <c r="H43" s="513">
        <f>G43*100/I43</f>
        <v>30</v>
      </c>
      <c r="I43" s="44">
        <f>E43+G43</f>
        <v>10</v>
      </c>
      <c r="J43" s="46">
        <f>I43*100/95</f>
        <v>10.526315789473685</v>
      </c>
    </row>
    <row r="44" spans="3:10">
      <c r="C44" s="363" t="s">
        <v>13</v>
      </c>
      <c r="D44" s="364"/>
      <c r="E44" s="364"/>
      <c r="F44" s="364"/>
      <c r="G44" s="364"/>
      <c r="H44" s="364"/>
      <c r="I44" s="364"/>
      <c r="J44" s="365"/>
    </row>
    <row r="45" spans="3:10" ht="45.75" customHeight="1">
      <c r="C45" s="326" t="s">
        <v>62</v>
      </c>
      <c r="D45" s="327"/>
      <c r="E45" s="327"/>
      <c r="F45" s="327"/>
      <c r="G45" s="327"/>
      <c r="H45" s="327"/>
      <c r="I45" s="327"/>
      <c r="J45" s="328"/>
    </row>
    <row r="48" spans="3:10">
      <c r="C48" s="497" t="s">
        <v>300</v>
      </c>
      <c r="D48" s="362" t="s">
        <v>0</v>
      </c>
      <c r="E48" s="362"/>
      <c r="F48" s="362"/>
      <c r="G48" s="362"/>
      <c r="H48" s="362" t="s">
        <v>1</v>
      </c>
      <c r="I48" s="362"/>
    </row>
    <row r="49" spans="3:9">
      <c r="C49" s="497"/>
      <c r="D49" s="362" t="s">
        <v>2</v>
      </c>
      <c r="E49" s="362"/>
      <c r="F49" s="362" t="s">
        <v>3</v>
      </c>
      <c r="G49" s="362"/>
      <c r="H49" s="362"/>
      <c r="I49" s="362"/>
    </row>
    <row r="50" spans="3:9">
      <c r="C50" s="497"/>
      <c r="D50" s="297" t="s">
        <v>9</v>
      </c>
      <c r="E50" s="297" t="s">
        <v>10</v>
      </c>
      <c r="F50" s="297" t="s">
        <v>9</v>
      </c>
      <c r="G50" s="297" t="s">
        <v>10</v>
      </c>
      <c r="H50" s="297" t="s">
        <v>9</v>
      </c>
      <c r="I50" s="297" t="s">
        <v>10</v>
      </c>
    </row>
    <row r="51" spans="3:9">
      <c r="C51" s="502" t="s">
        <v>184</v>
      </c>
      <c r="D51" s="44">
        <v>19</v>
      </c>
      <c r="E51" s="247">
        <f t="shared" ref="E51:E61" si="5">D51*100/H51</f>
        <v>63.333333333333336</v>
      </c>
      <c r="F51" s="44">
        <v>11</v>
      </c>
      <c r="G51" s="233">
        <f t="shared" ref="G51:G61" si="6">F51*100/H51</f>
        <v>36.666666666666664</v>
      </c>
      <c r="H51" s="44">
        <f t="shared" ref="H51:H53" si="7">D51+F51</f>
        <v>30</v>
      </c>
      <c r="I51" s="248">
        <f t="shared" ref="I51:I61" si="8">H51*100/95</f>
        <v>31.578947368421051</v>
      </c>
    </row>
    <row r="52" spans="3:9">
      <c r="C52" s="502" t="s">
        <v>180</v>
      </c>
      <c r="D52" s="44">
        <v>14</v>
      </c>
      <c r="E52" s="247">
        <f t="shared" si="5"/>
        <v>73.684210526315795</v>
      </c>
      <c r="F52" s="44">
        <v>5</v>
      </c>
      <c r="G52" s="233">
        <f t="shared" si="6"/>
        <v>26.315789473684209</v>
      </c>
      <c r="H52" s="44">
        <f t="shared" si="7"/>
        <v>19</v>
      </c>
      <c r="I52" s="248">
        <f t="shared" si="8"/>
        <v>20</v>
      </c>
    </row>
    <row r="53" spans="3:9">
      <c r="C53" s="502" t="s">
        <v>181</v>
      </c>
      <c r="D53" s="44">
        <v>9</v>
      </c>
      <c r="E53" s="247">
        <f t="shared" si="5"/>
        <v>60</v>
      </c>
      <c r="F53" s="44">
        <v>6</v>
      </c>
      <c r="G53" s="233">
        <f t="shared" si="6"/>
        <v>40</v>
      </c>
      <c r="H53" s="44">
        <f t="shared" si="7"/>
        <v>15</v>
      </c>
      <c r="I53" s="248">
        <f t="shared" si="8"/>
        <v>15.789473684210526</v>
      </c>
    </row>
    <row r="54" spans="3:9">
      <c r="C54" s="502" t="s">
        <v>182</v>
      </c>
      <c r="D54" s="44">
        <v>9</v>
      </c>
      <c r="E54" s="247">
        <f t="shared" si="5"/>
        <v>69.230769230769226</v>
      </c>
      <c r="F54" s="44">
        <v>4</v>
      </c>
      <c r="G54" s="233">
        <f t="shared" si="6"/>
        <v>30.76923076923077</v>
      </c>
      <c r="H54" s="44">
        <f>D54+F54</f>
        <v>13</v>
      </c>
      <c r="I54" s="248">
        <f t="shared" si="8"/>
        <v>13.684210526315789</v>
      </c>
    </row>
    <row r="55" spans="3:9">
      <c r="C55" s="503" t="s">
        <v>301</v>
      </c>
      <c r="D55" s="44">
        <v>4</v>
      </c>
      <c r="E55" s="247">
        <f t="shared" si="5"/>
        <v>40</v>
      </c>
      <c r="F55" s="44">
        <v>6</v>
      </c>
      <c r="G55" s="512">
        <f t="shared" si="6"/>
        <v>60</v>
      </c>
      <c r="H55" s="44">
        <f>D55+F55</f>
        <v>10</v>
      </c>
      <c r="I55" s="248">
        <f t="shared" si="8"/>
        <v>10.526315789473685</v>
      </c>
    </row>
    <row r="56" spans="3:9">
      <c r="C56" s="502" t="s">
        <v>183</v>
      </c>
      <c r="D56" s="44">
        <v>7</v>
      </c>
      <c r="E56" s="247">
        <f t="shared" si="5"/>
        <v>100</v>
      </c>
      <c r="F56" s="44">
        <v>0</v>
      </c>
      <c r="G56" s="233">
        <f t="shared" si="6"/>
        <v>0</v>
      </c>
      <c r="H56" s="44">
        <f t="shared" ref="H56" si="9">D56+F56</f>
        <v>7</v>
      </c>
      <c r="I56" s="248">
        <f t="shared" si="8"/>
        <v>7.3684210526315788</v>
      </c>
    </row>
    <row r="57" spans="3:9">
      <c r="C57" s="504" t="s">
        <v>179</v>
      </c>
      <c r="D57" s="44">
        <v>6</v>
      </c>
      <c r="E57" s="247">
        <f t="shared" si="5"/>
        <v>75</v>
      </c>
      <c r="F57" s="44">
        <v>2</v>
      </c>
      <c r="G57" s="233">
        <f t="shared" si="6"/>
        <v>25</v>
      </c>
      <c r="H57" s="44">
        <f t="shared" ref="H57:H66" si="10">D57+F57</f>
        <v>8</v>
      </c>
      <c r="I57" s="248">
        <f t="shared" si="8"/>
        <v>8.4210526315789469</v>
      </c>
    </row>
    <row r="58" spans="3:9">
      <c r="C58" s="502" t="s">
        <v>178</v>
      </c>
      <c r="D58" s="44">
        <v>7</v>
      </c>
      <c r="E58" s="247">
        <f t="shared" si="5"/>
        <v>70</v>
      </c>
      <c r="F58" s="44">
        <v>3</v>
      </c>
      <c r="G58" s="233">
        <f t="shared" si="6"/>
        <v>30</v>
      </c>
      <c r="H58" s="44">
        <f t="shared" si="10"/>
        <v>10</v>
      </c>
      <c r="I58" s="248">
        <f t="shared" si="8"/>
        <v>10.526315789473685</v>
      </c>
    </row>
    <row r="59" spans="3:9">
      <c r="C59" s="505" t="s">
        <v>772</v>
      </c>
      <c r="D59" s="507">
        <v>2</v>
      </c>
      <c r="E59" s="247">
        <f t="shared" si="5"/>
        <v>100</v>
      </c>
      <c r="F59" s="507">
        <v>0</v>
      </c>
      <c r="G59" s="233">
        <f t="shared" si="6"/>
        <v>0</v>
      </c>
      <c r="H59" s="507">
        <f t="shared" si="10"/>
        <v>2</v>
      </c>
      <c r="I59" s="248">
        <f t="shared" si="8"/>
        <v>2.1052631578947367</v>
      </c>
    </row>
    <row r="60" spans="3:9">
      <c r="C60" s="504" t="s">
        <v>773</v>
      </c>
      <c r="D60" s="508">
        <v>1</v>
      </c>
      <c r="E60" s="247">
        <f t="shared" si="5"/>
        <v>100</v>
      </c>
      <c r="F60" s="508">
        <v>0</v>
      </c>
      <c r="G60" s="233">
        <f t="shared" si="6"/>
        <v>0</v>
      </c>
      <c r="H60" s="508">
        <f t="shared" si="10"/>
        <v>1</v>
      </c>
      <c r="I60" s="248">
        <f t="shared" si="8"/>
        <v>1.0526315789473684</v>
      </c>
    </row>
    <row r="61" spans="3:9">
      <c r="C61" s="504" t="s">
        <v>776</v>
      </c>
      <c r="D61" s="508">
        <v>1</v>
      </c>
      <c r="E61" s="247">
        <f t="shared" si="5"/>
        <v>100</v>
      </c>
      <c r="F61" s="508">
        <v>0</v>
      </c>
      <c r="G61" s="233">
        <f t="shared" si="6"/>
        <v>0</v>
      </c>
      <c r="H61" s="508">
        <f t="shared" si="10"/>
        <v>1</v>
      </c>
      <c r="I61" s="248">
        <f t="shared" si="8"/>
        <v>1.0526315789473684</v>
      </c>
    </row>
    <row r="62" spans="3:9">
      <c r="C62" s="504" t="s">
        <v>777</v>
      </c>
      <c r="D62" s="508">
        <v>3</v>
      </c>
      <c r="E62" s="247">
        <f>D62*100/H62</f>
        <v>60</v>
      </c>
      <c r="F62" s="508">
        <v>2</v>
      </c>
      <c r="G62" s="233">
        <f>F62*100/H62</f>
        <v>40</v>
      </c>
      <c r="H62" s="508">
        <f t="shared" si="10"/>
        <v>5</v>
      </c>
      <c r="I62" s="248">
        <f>H62*100/95</f>
        <v>5.2631578947368425</v>
      </c>
    </row>
    <row r="63" spans="3:9">
      <c r="C63" s="506" t="s">
        <v>774</v>
      </c>
      <c r="D63" s="298">
        <v>0</v>
      </c>
      <c r="E63" s="247">
        <f>D63*100/H63</f>
        <v>0</v>
      </c>
      <c r="F63" s="298">
        <v>2</v>
      </c>
      <c r="G63" s="512">
        <f>F63*100/H63</f>
        <v>100</v>
      </c>
      <c r="H63" s="508">
        <f t="shared" si="10"/>
        <v>2</v>
      </c>
      <c r="I63" s="248">
        <f>H63*100/95</f>
        <v>2.1052631578947367</v>
      </c>
    </row>
    <row r="64" spans="3:9" ht="30">
      <c r="C64" s="506" t="s">
        <v>778</v>
      </c>
      <c r="D64" s="508">
        <v>1</v>
      </c>
      <c r="E64" s="509">
        <f>D64*100/H64</f>
        <v>25</v>
      </c>
      <c r="F64" s="508">
        <v>3</v>
      </c>
      <c r="G64" s="512">
        <f>F64*100/H64</f>
        <v>75</v>
      </c>
      <c r="H64" s="508">
        <f t="shared" si="10"/>
        <v>4</v>
      </c>
      <c r="I64" s="510">
        <f>H64*100/95</f>
        <v>4.2105263157894735</v>
      </c>
    </row>
    <row r="65" spans="3:9">
      <c r="C65" s="504" t="s">
        <v>779</v>
      </c>
      <c r="D65" s="508">
        <v>1</v>
      </c>
      <c r="E65" s="509">
        <f>D65*100/H65</f>
        <v>100</v>
      </c>
      <c r="F65" s="508">
        <v>0</v>
      </c>
      <c r="G65" s="511">
        <f>F65*100/H65</f>
        <v>0</v>
      </c>
      <c r="H65" s="508">
        <f t="shared" si="10"/>
        <v>1</v>
      </c>
      <c r="I65" s="510">
        <f>H65*100/95</f>
        <v>1.0526315789473684</v>
      </c>
    </row>
    <row r="66" spans="3:9">
      <c r="C66" s="504" t="s">
        <v>775</v>
      </c>
      <c r="D66" s="298">
        <v>1</v>
      </c>
      <c r="E66" s="247">
        <f>D66*100/H66</f>
        <v>50</v>
      </c>
      <c r="F66" s="298">
        <v>1</v>
      </c>
      <c r="G66" s="233">
        <f>F66*100/H66</f>
        <v>50</v>
      </c>
      <c r="H66" s="508">
        <f t="shared" si="10"/>
        <v>2</v>
      </c>
      <c r="I66" s="248">
        <f>H66*100/95</f>
        <v>2.1052631578947367</v>
      </c>
    </row>
  </sheetData>
  <sortState ref="C4:E11">
    <sortCondition descending="1" ref="D4"/>
  </sortState>
  <mergeCells count="20">
    <mergeCell ref="C38:C39"/>
    <mergeCell ref="C44:J44"/>
    <mergeCell ref="C25:D27"/>
    <mergeCell ref="E25:H25"/>
    <mergeCell ref="C34:C35"/>
    <mergeCell ref="C42:C43"/>
    <mergeCell ref="C36:C37"/>
    <mergeCell ref="C40:C41"/>
    <mergeCell ref="C45:J45"/>
    <mergeCell ref="I25:J26"/>
    <mergeCell ref="E26:F26"/>
    <mergeCell ref="G26:H26"/>
    <mergeCell ref="C28:C29"/>
    <mergeCell ref="C30:C31"/>
    <mergeCell ref="C32:C33"/>
    <mergeCell ref="D48:G48"/>
    <mergeCell ref="H48:I49"/>
    <mergeCell ref="D49:E49"/>
    <mergeCell ref="F49:G49"/>
    <mergeCell ref="C48:C5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2:AB78"/>
  <sheetViews>
    <sheetView zoomScale="80" zoomScaleNormal="80" workbookViewId="0">
      <selection activeCell="AE50" sqref="AE50"/>
    </sheetView>
  </sheetViews>
  <sheetFormatPr defaultRowHeight="15"/>
  <cols>
    <col min="4" max="4" width="21.85546875" customWidth="1"/>
    <col min="5" max="5" width="12.42578125" customWidth="1"/>
    <col min="11" max="12" width="22.28515625" customWidth="1"/>
    <col min="13" max="13" width="16.85546875" customWidth="1"/>
    <col min="14" max="14" width="19.5703125" customWidth="1"/>
    <col min="17" max="17" width="15" customWidth="1"/>
    <col min="18" max="18" width="11.42578125" customWidth="1"/>
    <col min="19" max="19" width="12" customWidth="1"/>
    <col min="24" max="24" width="30.28515625" customWidth="1"/>
    <col min="25" max="25" width="25.7109375" customWidth="1"/>
    <col min="26" max="26" width="22.5703125" bestFit="1" customWidth="1"/>
  </cols>
  <sheetData>
    <row r="2" spans="4:26">
      <c r="X2" s="385" t="s">
        <v>139</v>
      </c>
      <c r="Y2" s="385"/>
      <c r="Z2" s="385"/>
    </row>
    <row r="4" spans="4:26">
      <c r="X4" s="383" t="s">
        <v>92</v>
      </c>
      <c r="Y4" s="383"/>
      <c r="Z4" s="383"/>
    </row>
    <row r="5" spans="4:26">
      <c r="X5" s="384" t="s">
        <v>124</v>
      </c>
      <c r="Y5" s="57" t="s">
        <v>125</v>
      </c>
      <c r="Z5" s="57" t="s">
        <v>137</v>
      </c>
    </row>
    <row r="6" spans="4:26">
      <c r="D6" s="361" t="s">
        <v>68</v>
      </c>
      <c r="E6" s="340" t="s">
        <v>0</v>
      </c>
      <c r="F6" s="340"/>
      <c r="G6" s="340"/>
      <c r="H6" s="340"/>
      <c r="I6" s="340" t="s">
        <v>1</v>
      </c>
      <c r="J6" s="340"/>
      <c r="X6" s="384"/>
      <c r="Y6" s="57" t="s">
        <v>126</v>
      </c>
      <c r="Z6" s="57" t="s">
        <v>0</v>
      </c>
    </row>
    <row r="7" spans="4:26">
      <c r="D7" s="361"/>
      <c r="E7" s="340" t="s">
        <v>2</v>
      </c>
      <c r="F7" s="340"/>
      <c r="G7" s="340" t="s">
        <v>3</v>
      </c>
      <c r="H7" s="340"/>
      <c r="I7" s="340"/>
      <c r="J7" s="340"/>
      <c r="X7" s="384"/>
      <c r="Y7" s="57" t="s">
        <v>127</v>
      </c>
      <c r="Z7" s="57" t="s">
        <v>152</v>
      </c>
    </row>
    <row r="8" spans="4:26">
      <c r="D8" s="361"/>
      <c r="E8" s="47" t="s">
        <v>9</v>
      </c>
      <c r="F8" s="47" t="s">
        <v>10</v>
      </c>
      <c r="G8" s="47" t="s">
        <v>9</v>
      </c>
      <c r="H8" s="47" t="s">
        <v>10</v>
      </c>
      <c r="I8" s="47" t="s">
        <v>9</v>
      </c>
      <c r="J8" s="47" t="s">
        <v>10</v>
      </c>
      <c r="X8" s="384"/>
      <c r="Y8" s="57" t="s">
        <v>128</v>
      </c>
      <c r="Z8" s="57" t="s">
        <v>138</v>
      </c>
    </row>
    <row r="9" spans="4:26" ht="27" customHeight="1">
      <c r="D9" s="115" t="s">
        <v>155</v>
      </c>
      <c r="E9" s="48">
        <v>51</v>
      </c>
      <c r="F9" s="49">
        <f>E9*100/I9</f>
        <v>96.226415094339629</v>
      </c>
      <c r="G9" s="48">
        <v>2</v>
      </c>
      <c r="H9" s="117">
        <f>G9*100/I9</f>
        <v>3.7735849056603774</v>
      </c>
      <c r="I9" s="48">
        <f>E9+G9</f>
        <v>53</v>
      </c>
      <c r="J9" s="51">
        <f>I9*100/95</f>
        <v>55.789473684210527</v>
      </c>
      <c r="X9" s="384"/>
      <c r="Y9" s="57" t="s">
        <v>129</v>
      </c>
      <c r="Z9" s="59">
        <v>3</v>
      </c>
    </row>
    <row r="10" spans="4:26" ht="27.75" customHeight="1">
      <c r="D10" s="115" t="s">
        <v>156</v>
      </c>
      <c r="E10" s="48">
        <v>13</v>
      </c>
      <c r="F10" s="49">
        <f t="shared" ref="F10:F12" si="0">E10*100/I10</f>
        <v>41.935483870967744</v>
      </c>
      <c r="G10" s="48">
        <v>18</v>
      </c>
      <c r="H10" s="117">
        <f>G10*100/I10</f>
        <v>58.064516129032256</v>
      </c>
      <c r="I10" s="48">
        <f t="shared" ref="I10:I12" si="1">E10+G10</f>
        <v>31</v>
      </c>
      <c r="J10" s="51">
        <f t="shared" ref="J10:J12" si="2">I10*100/95</f>
        <v>32.631578947368418</v>
      </c>
      <c r="X10" s="384"/>
      <c r="Y10" s="57" t="s">
        <v>130</v>
      </c>
      <c r="Z10" s="59">
        <v>50</v>
      </c>
    </row>
    <row r="11" spans="4:26" ht="15.75">
      <c r="D11" s="116" t="s">
        <v>157</v>
      </c>
      <c r="E11" s="53">
        <v>2</v>
      </c>
      <c r="F11" s="49">
        <f t="shared" si="0"/>
        <v>18.181818181818183</v>
      </c>
      <c r="G11" s="53">
        <v>9</v>
      </c>
      <c r="H11" s="117">
        <f>G11*100/I11</f>
        <v>81.818181818181813</v>
      </c>
      <c r="I11" s="48">
        <f t="shared" si="1"/>
        <v>11</v>
      </c>
      <c r="J11" s="51">
        <f t="shared" si="2"/>
        <v>11.578947368421053</v>
      </c>
      <c r="X11" s="384"/>
      <c r="Y11" s="57" t="s">
        <v>131</v>
      </c>
      <c r="Z11" s="59">
        <v>25</v>
      </c>
    </row>
    <row r="12" spans="4:26" ht="25.5" customHeight="1">
      <c r="D12" s="52" t="s">
        <v>1</v>
      </c>
      <c r="E12" s="53">
        <v>66</v>
      </c>
      <c r="F12" s="49">
        <f t="shared" si="0"/>
        <v>69.473684210526315</v>
      </c>
      <c r="G12" s="53">
        <v>29</v>
      </c>
      <c r="H12" s="50">
        <f>G12*100/I12</f>
        <v>30.526315789473685</v>
      </c>
      <c r="I12" s="48">
        <f t="shared" si="1"/>
        <v>95</v>
      </c>
      <c r="J12" s="51">
        <f t="shared" si="2"/>
        <v>100</v>
      </c>
      <c r="X12" s="384" t="s">
        <v>132</v>
      </c>
      <c r="Y12" s="57" t="s">
        <v>133</v>
      </c>
      <c r="Z12" s="57" t="s">
        <v>152</v>
      </c>
    </row>
    <row r="13" spans="4:26">
      <c r="D13" s="376" t="s">
        <v>98</v>
      </c>
      <c r="E13" s="376"/>
      <c r="F13" s="376"/>
      <c r="G13" s="376"/>
      <c r="H13" s="376"/>
      <c r="I13" s="376"/>
      <c r="J13" s="376"/>
      <c r="K13" s="54"/>
      <c r="X13" s="384"/>
      <c r="Y13" s="57" t="s">
        <v>134</v>
      </c>
      <c r="Z13" s="59">
        <v>3</v>
      </c>
    </row>
    <row r="14" spans="4:26">
      <c r="X14" s="384"/>
      <c r="Y14" s="57" t="s">
        <v>135</v>
      </c>
      <c r="Z14" s="59">
        <v>2</v>
      </c>
    </row>
    <row r="15" spans="4:26">
      <c r="X15" s="384"/>
      <c r="Y15" s="57" t="s">
        <v>136</v>
      </c>
      <c r="Z15" s="59">
        <v>1</v>
      </c>
    </row>
    <row r="19" spans="4:20" ht="18">
      <c r="D19" s="381" t="s">
        <v>143</v>
      </c>
      <c r="E19" s="381"/>
      <c r="F19" s="381"/>
      <c r="G19" s="381"/>
      <c r="H19" s="381"/>
      <c r="I19" s="381"/>
      <c r="J19" s="381"/>
      <c r="K19" s="381"/>
      <c r="L19" s="381"/>
      <c r="M19" s="381"/>
      <c r="N19" s="381"/>
      <c r="O19" s="381"/>
      <c r="P19" s="381"/>
      <c r="Q19" s="381"/>
      <c r="R19" s="381"/>
      <c r="S19" s="381"/>
    </row>
    <row r="21" spans="4:20">
      <c r="D21" s="377" t="s">
        <v>86</v>
      </c>
      <c r="E21" s="377"/>
      <c r="F21" s="377"/>
      <c r="G21" s="377"/>
      <c r="H21" s="377"/>
      <c r="I21" s="377"/>
      <c r="J21" s="55"/>
      <c r="K21" s="55"/>
      <c r="L21" s="55"/>
      <c r="M21" s="55"/>
      <c r="N21" s="55"/>
    </row>
    <row r="22" spans="4:20">
      <c r="D22" s="378" t="s">
        <v>69</v>
      </c>
      <c r="E22" s="378"/>
      <c r="F22" s="378"/>
      <c r="G22" s="378" t="s">
        <v>70</v>
      </c>
      <c r="H22" s="378"/>
      <c r="I22" s="378"/>
      <c r="J22" s="55"/>
      <c r="K22" s="377" t="s">
        <v>88</v>
      </c>
      <c r="L22" s="377"/>
      <c r="M22" s="377"/>
      <c r="N22" s="377"/>
      <c r="O22" s="55"/>
      <c r="P22" s="377" t="s">
        <v>92</v>
      </c>
      <c r="Q22" s="377"/>
      <c r="R22" s="377"/>
      <c r="S22" s="377"/>
      <c r="T22" s="55"/>
    </row>
    <row r="23" spans="4:20" ht="36.75">
      <c r="D23" s="378"/>
      <c r="E23" s="378"/>
      <c r="F23" s="378"/>
      <c r="G23" s="378" t="s">
        <v>0</v>
      </c>
      <c r="H23" s="378"/>
      <c r="I23" s="378" t="s">
        <v>71</v>
      </c>
      <c r="J23" s="55"/>
      <c r="K23" s="379" t="s">
        <v>89</v>
      </c>
      <c r="L23" s="56" t="s">
        <v>90</v>
      </c>
      <c r="M23" s="56" t="s">
        <v>24</v>
      </c>
      <c r="N23" s="56" t="s">
        <v>25</v>
      </c>
      <c r="O23" s="55"/>
      <c r="P23" s="379" t="s">
        <v>89</v>
      </c>
      <c r="Q23" s="56" t="s">
        <v>93</v>
      </c>
      <c r="R23" s="56" t="s">
        <v>94</v>
      </c>
      <c r="S23" s="56" t="s">
        <v>95</v>
      </c>
      <c r="T23" s="55"/>
    </row>
    <row r="24" spans="4:20">
      <c r="D24" s="378"/>
      <c r="E24" s="378"/>
      <c r="F24" s="378"/>
      <c r="G24" s="56" t="s">
        <v>2</v>
      </c>
      <c r="H24" s="56" t="s">
        <v>3</v>
      </c>
      <c r="I24" s="378"/>
      <c r="J24" s="55"/>
      <c r="K24" s="57" t="s">
        <v>91</v>
      </c>
      <c r="L24" s="58">
        <v>3.9866531939438907</v>
      </c>
      <c r="M24" s="59">
        <v>1</v>
      </c>
      <c r="N24" s="60">
        <v>4.5862074681522612E-2</v>
      </c>
      <c r="O24" s="55"/>
      <c r="P24" s="57" t="s">
        <v>91</v>
      </c>
      <c r="Q24" s="61" t="s">
        <v>97</v>
      </c>
      <c r="R24" s="60">
        <v>0.37070771013939596</v>
      </c>
      <c r="S24" s="60">
        <v>0.52370333243681066</v>
      </c>
      <c r="T24" s="55"/>
    </row>
    <row r="25" spans="4:20">
      <c r="D25" s="375" t="s">
        <v>72</v>
      </c>
      <c r="E25" s="375" t="s">
        <v>0</v>
      </c>
      <c r="F25" s="62" t="s">
        <v>2</v>
      </c>
      <c r="G25" s="63">
        <v>64</v>
      </c>
      <c r="H25" s="63">
        <v>2</v>
      </c>
      <c r="I25" s="64">
        <v>96.969696969696969</v>
      </c>
      <c r="J25" s="55"/>
      <c r="K25" s="55"/>
      <c r="L25" s="55"/>
      <c r="M25" s="55"/>
      <c r="N25" s="55"/>
      <c r="P25" s="380" t="s">
        <v>96</v>
      </c>
      <c r="Q25" s="380"/>
      <c r="R25" s="380"/>
      <c r="S25" s="380"/>
      <c r="T25" s="55"/>
    </row>
    <row r="26" spans="4:20">
      <c r="D26" s="375"/>
      <c r="E26" s="375"/>
      <c r="F26" s="62" t="s">
        <v>3</v>
      </c>
      <c r="G26" s="63">
        <v>20</v>
      </c>
      <c r="H26" s="63">
        <v>9</v>
      </c>
      <c r="I26" s="64">
        <v>31.03448275862069</v>
      </c>
      <c r="J26" s="55"/>
      <c r="K26" s="55"/>
      <c r="L26" s="55"/>
      <c r="M26" s="55"/>
      <c r="N26" s="55"/>
    </row>
    <row r="27" spans="4:20">
      <c r="D27" s="375"/>
      <c r="E27" s="375" t="s">
        <v>73</v>
      </c>
      <c r="F27" s="375"/>
      <c r="G27" s="62"/>
      <c r="H27" s="62"/>
      <c r="I27" s="111">
        <v>76.84210526315789</v>
      </c>
      <c r="J27" s="55"/>
      <c r="K27" s="55"/>
      <c r="L27" s="55"/>
      <c r="M27" s="55"/>
      <c r="N27" s="55"/>
    </row>
    <row r="28" spans="4:20">
      <c r="D28" s="375" t="s">
        <v>74</v>
      </c>
      <c r="E28" s="375"/>
      <c r="F28" s="375"/>
      <c r="G28" s="375"/>
      <c r="H28" s="375"/>
      <c r="I28" s="375"/>
      <c r="J28" s="55"/>
      <c r="K28" s="55"/>
      <c r="L28" s="55"/>
      <c r="M28" s="55"/>
      <c r="N28" s="55"/>
    </row>
    <row r="29" spans="4:20">
      <c r="D29" s="55"/>
      <c r="E29" s="55"/>
      <c r="F29" s="55"/>
      <c r="G29" s="55"/>
      <c r="H29" s="55"/>
      <c r="I29" s="55"/>
      <c r="J29" s="55"/>
      <c r="K29" s="55"/>
      <c r="L29" s="55"/>
      <c r="M29" s="55"/>
      <c r="N29" s="55"/>
    </row>
    <row r="30" spans="4:20">
      <c r="D30" s="377" t="s">
        <v>75</v>
      </c>
      <c r="E30" s="377"/>
      <c r="F30" s="377"/>
      <c r="G30" s="377"/>
      <c r="H30" s="377"/>
      <c r="I30" s="377"/>
      <c r="J30" s="377"/>
      <c r="K30" s="377"/>
      <c r="L30" s="377"/>
      <c r="M30" s="377"/>
      <c r="N30" s="55"/>
    </row>
    <row r="31" spans="4:20">
      <c r="D31" s="378"/>
      <c r="E31" s="378"/>
      <c r="F31" s="378" t="s">
        <v>76</v>
      </c>
      <c r="G31" s="378" t="s">
        <v>77</v>
      </c>
      <c r="H31" s="378" t="s">
        <v>78</v>
      </c>
      <c r="I31" s="378" t="s">
        <v>24</v>
      </c>
      <c r="J31" s="378" t="s">
        <v>25</v>
      </c>
      <c r="K31" s="378" t="s">
        <v>79</v>
      </c>
      <c r="L31" s="378" t="s">
        <v>80</v>
      </c>
      <c r="M31" s="378"/>
      <c r="N31" s="55"/>
    </row>
    <row r="32" spans="4:20">
      <c r="D32" s="378"/>
      <c r="E32" s="378"/>
      <c r="F32" s="378"/>
      <c r="G32" s="378"/>
      <c r="H32" s="378"/>
      <c r="I32" s="378"/>
      <c r="J32" s="378"/>
      <c r="K32" s="378"/>
      <c r="L32" s="56" t="s">
        <v>81</v>
      </c>
      <c r="M32" s="56" t="s">
        <v>82</v>
      </c>
      <c r="N32" s="55"/>
    </row>
    <row r="33" spans="4:28" ht="15.75">
      <c r="D33" s="375" t="s">
        <v>87</v>
      </c>
      <c r="E33" s="67" t="s">
        <v>83</v>
      </c>
      <c r="F33" s="68">
        <v>2.6998043421414541</v>
      </c>
      <c r="G33" s="69">
        <v>0.55611785735485875</v>
      </c>
      <c r="H33" s="68">
        <v>23.568443468418611</v>
      </c>
      <c r="I33" s="70">
        <v>1</v>
      </c>
      <c r="J33" s="69">
        <v>1.2054836809121152E-6</v>
      </c>
      <c r="K33" s="71">
        <v>14.876820673222161</v>
      </c>
      <c r="L33" s="71">
        <v>5.001977681680617</v>
      </c>
      <c r="M33" s="71">
        <v>44.246457586921679</v>
      </c>
      <c r="N33" s="55"/>
    </row>
    <row r="34" spans="4:28">
      <c r="D34" s="375"/>
      <c r="E34" s="62" t="s">
        <v>84</v>
      </c>
      <c r="F34" s="66">
        <v>-5.4122344429973044</v>
      </c>
      <c r="G34" s="66">
        <v>1.0371785775341991</v>
      </c>
      <c r="H34" s="66">
        <v>27.229904956338043</v>
      </c>
      <c r="I34" s="63">
        <v>1</v>
      </c>
      <c r="J34" s="65">
        <v>1.8064287349543055E-7</v>
      </c>
      <c r="K34" s="65">
        <v>4.4616597407404375E-3</v>
      </c>
      <c r="L34" s="62"/>
      <c r="M34" s="62"/>
      <c r="N34" s="55"/>
    </row>
    <row r="35" spans="4:28">
      <c r="D35" s="375" t="s">
        <v>85</v>
      </c>
      <c r="E35" s="375"/>
      <c r="F35" s="375"/>
      <c r="G35" s="375"/>
      <c r="H35" s="375"/>
      <c r="I35" s="375"/>
      <c r="J35" s="375"/>
      <c r="K35" s="375"/>
      <c r="L35" s="375"/>
      <c r="M35" s="375"/>
      <c r="N35" s="55"/>
    </row>
    <row r="40" spans="4:28" ht="18">
      <c r="D40" s="381" t="s">
        <v>144</v>
      </c>
      <c r="E40" s="381"/>
      <c r="F40" s="381"/>
      <c r="G40" s="381"/>
      <c r="H40" s="381"/>
      <c r="I40" s="381"/>
      <c r="J40" s="381"/>
      <c r="K40" s="381"/>
      <c r="L40" s="381"/>
      <c r="M40" s="381"/>
      <c r="N40" s="381"/>
      <c r="O40" s="381"/>
      <c r="P40" s="381"/>
      <c r="Q40" s="381"/>
      <c r="R40" s="381"/>
      <c r="S40" s="381"/>
      <c r="X40" s="377" t="s">
        <v>141</v>
      </c>
      <c r="Y40" s="377"/>
      <c r="Z40" s="377"/>
      <c r="AA40" s="377"/>
      <c r="AB40" s="55"/>
    </row>
    <row r="41" spans="4:28">
      <c r="X41" s="378" t="s">
        <v>69</v>
      </c>
      <c r="Y41" s="378" t="s">
        <v>70</v>
      </c>
      <c r="Z41" s="378"/>
      <c r="AA41" s="378"/>
      <c r="AB41" s="55"/>
    </row>
    <row r="42" spans="4:28" ht="24.75">
      <c r="X42" s="378"/>
      <c r="Y42" s="78" t="s">
        <v>2</v>
      </c>
      <c r="Z42" s="78" t="s">
        <v>3</v>
      </c>
      <c r="AA42" s="78" t="s">
        <v>71</v>
      </c>
      <c r="AB42" s="55"/>
    </row>
    <row r="43" spans="4:28">
      <c r="X43" s="79" t="s">
        <v>2</v>
      </c>
      <c r="Y43" s="63">
        <v>51</v>
      </c>
      <c r="Z43" s="63">
        <v>15</v>
      </c>
      <c r="AA43" s="109">
        <v>0.77272727272727271</v>
      </c>
      <c r="AB43" s="55"/>
    </row>
    <row r="44" spans="4:28">
      <c r="D44" s="377" t="s">
        <v>145</v>
      </c>
      <c r="E44" s="377"/>
      <c r="F44" s="377"/>
      <c r="G44" s="377"/>
      <c r="H44" s="377"/>
      <c r="K44" s="377" t="s">
        <v>92</v>
      </c>
      <c r="L44" s="377"/>
      <c r="M44" s="377"/>
      <c r="N44" s="377"/>
      <c r="X44" s="79" t="s">
        <v>3</v>
      </c>
      <c r="Y44" s="63">
        <v>2</v>
      </c>
      <c r="Z44" s="63">
        <v>27</v>
      </c>
      <c r="AA44" s="110">
        <v>0.93103448275862066</v>
      </c>
      <c r="AB44" s="55"/>
    </row>
    <row r="45" spans="4:28" ht="24.75">
      <c r="D45" s="378"/>
      <c r="E45" s="378"/>
      <c r="F45" s="78" t="s">
        <v>90</v>
      </c>
      <c r="G45" s="78" t="s">
        <v>24</v>
      </c>
      <c r="H45" s="78" t="s">
        <v>25</v>
      </c>
      <c r="K45" s="378" t="s">
        <v>89</v>
      </c>
      <c r="L45" s="78" t="s">
        <v>93</v>
      </c>
      <c r="M45" s="78" t="s">
        <v>94</v>
      </c>
      <c r="N45" s="78" t="s">
        <v>95</v>
      </c>
      <c r="X45" s="79" t="s">
        <v>73</v>
      </c>
      <c r="Y45" s="109">
        <v>0.55789473684210522</v>
      </c>
      <c r="Z45" s="109">
        <v>0.44210526315789472</v>
      </c>
      <c r="AA45" s="110">
        <v>0.82105263157894737</v>
      </c>
      <c r="AB45" s="55"/>
    </row>
    <row r="46" spans="4:28">
      <c r="D46" s="375" t="s">
        <v>72</v>
      </c>
      <c r="E46" s="79" t="s">
        <v>89</v>
      </c>
      <c r="F46" s="66">
        <v>47.270680753905467</v>
      </c>
      <c r="G46" s="63">
        <v>2</v>
      </c>
      <c r="H46" s="65">
        <v>5.4362834931224277E-11</v>
      </c>
      <c r="K46" s="108" t="s">
        <v>91</v>
      </c>
      <c r="L46" s="108" t="s">
        <v>149</v>
      </c>
      <c r="M46" s="65">
        <v>0.39200347542935354</v>
      </c>
      <c r="N46" s="65">
        <v>0.55378812146088907</v>
      </c>
      <c r="X46" s="375" t="s">
        <v>142</v>
      </c>
      <c r="Y46" s="375"/>
      <c r="Z46" s="375"/>
      <c r="AA46" s="375"/>
      <c r="AB46" s="55"/>
    </row>
    <row r="47" spans="4:28">
      <c r="D47" s="375"/>
      <c r="E47" s="79" t="s">
        <v>146</v>
      </c>
      <c r="F47" s="66">
        <v>47.270680753905694</v>
      </c>
      <c r="G47" s="63">
        <v>2</v>
      </c>
      <c r="H47" s="65">
        <v>5.4362834931218092E-11</v>
      </c>
      <c r="K47" s="375" t="s">
        <v>148</v>
      </c>
      <c r="L47" s="375"/>
      <c r="M47" s="375"/>
      <c r="N47" s="375"/>
    </row>
    <row r="48" spans="4:28">
      <c r="D48" s="375"/>
      <c r="E48" s="79" t="s">
        <v>147</v>
      </c>
      <c r="F48" s="66">
        <v>47.270680753905694</v>
      </c>
      <c r="G48" s="63">
        <v>2</v>
      </c>
      <c r="H48" s="65">
        <v>5.4362834931218092E-11</v>
      </c>
    </row>
    <row r="49" spans="4:21">
      <c r="D49" s="55"/>
      <c r="E49" s="55"/>
      <c r="F49" s="55"/>
      <c r="G49" s="55"/>
      <c r="H49" s="55"/>
    </row>
    <row r="50" spans="4:21">
      <c r="H50" s="55"/>
    </row>
    <row r="51" spans="4:21">
      <c r="H51" s="55"/>
    </row>
    <row r="52" spans="4:21">
      <c r="H52" s="55"/>
    </row>
    <row r="53" spans="4:21" ht="25.5" customHeight="1">
      <c r="E53" s="377" t="s">
        <v>86</v>
      </c>
      <c r="F53" s="377"/>
      <c r="G53" s="377"/>
      <c r="H53" s="377"/>
      <c r="I53" s="377"/>
      <c r="J53" s="55"/>
      <c r="K53" s="377" t="s">
        <v>75</v>
      </c>
      <c r="L53" s="377"/>
      <c r="M53" s="377"/>
      <c r="N53" s="377"/>
      <c r="O53" s="377"/>
      <c r="P53" s="377"/>
      <c r="Q53" s="377"/>
      <c r="R53" s="377"/>
      <c r="S53" s="377"/>
      <c r="T53" s="377"/>
      <c r="U53" s="55"/>
    </row>
    <row r="54" spans="4:21" ht="15" customHeight="1">
      <c r="E54" s="378" t="s">
        <v>69</v>
      </c>
      <c r="F54" s="378"/>
      <c r="G54" s="378" t="s">
        <v>70</v>
      </c>
      <c r="H54" s="378"/>
      <c r="I54" s="271"/>
      <c r="J54" s="55"/>
      <c r="K54" s="378"/>
      <c r="L54" s="378"/>
      <c r="M54" s="378" t="s">
        <v>76</v>
      </c>
      <c r="N54" s="378" t="s">
        <v>77</v>
      </c>
      <c r="O54" s="378" t="s">
        <v>78</v>
      </c>
      <c r="P54" s="378" t="s">
        <v>24</v>
      </c>
      <c r="Q54" s="378" t="s">
        <v>25</v>
      </c>
      <c r="R54" s="378" t="s">
        <v>79</v>
      </c>
      <c r="S54" s="378" t="s">
        <v>80</v>
      </c>
      <c r="T54" s="378"/>
      <c r="U54" s="55"/>
    </row>
    <row r="55" spans="4:21" ht="15" customHeight="1">
      <c r="D55" s="267"/>
      <c r="E55" s="378"/>
      <c r="F55" s="378"/>
      <c r="G55" s="378" t="s">
        <v>0</v>
      </c>
      <c r="H55" s="378"/>
      <c r="I55" s="378" t="s">
        <v>71</v>
      </c>
      <c r="J55" s="55"/>
      <c r="K55" s="378"/>
      <c r="L55" s="378"/>
      <c r="M55" s="378"/>
      <c r="N55" s="378"/>
      <c r="O55" s="378"/>
      <c r="P55" s="378"/>
      <c r="Q55" s="378"/>
      <c r="R55" s="378"/>
      <c r="S55" s="78" t="s">
        <v>81</v>
      </c>
      <c r="T55" s="78" t="s">
        <v>82</v>
      </c>
      <c r="U55" s="55"/>
    </row>
    <row r="56" spans="4:21">
      <c r="D56" s="261"/>
      <c r="E56" s="378"/>
      <c r="F56" s="378"/>
      <c r="G56" s="227" t="s">
        <v>2</v>
      </c>
      <c r="H56" s="227" t="s">
        <v>3</v>
      </c>
      <c r="I56" s="378"/>
      <c r="J56" s="55"/>
      <c r="K56" s="375" t="s">
        <v>87</v>
      </c>
      <c r="L56" s="79" t="s">
        <v>153</v>
      </c>
      <c r="M56" s="79"/>
      <c r="N56" s="79"/>
      <c r="O56" s="66">
        <v>24.531958509795544</v>
      </c>
      <c r="P56" s="63">
        <v>2</v>
      </c>
      <c r="Q56" s="65">
        <v>4.7092624483834367E-6</v>
      </c>
      <c r="R56" s="79"/>
      <c r="S56" s="79"/>
      <c r="T56" s="79"/>
      <c r="U56" s="55"/>
    </row>
    <row r="57" spans="4:21" ht="25.5">
      <c r="D57" s="268" t="s">
        <v>72</v>
      </c>
      <c r="E57" s="367" t="s">
        <v>0</v>
      </c>
      <c r="F57" s="228" t="s">
        <v>2</v>
      </c>
      <c r="G57" s="63">
        <v>51</v>
      </c>
      <c r="H57" s="63">
        <v>15</v>
      </c>
      <c r="I57" s="64">
        <v>77.272727272727266</v>
      </c>
      <c r="J57" s="55"/>
      <c r="K57" s="375"/>
      <c r="L57" s="114" t="s">
        <v>150</v>
      </c>
      <c r="M57" s="66">
        <v>3.5641008524696987</v>
      </c>
      <c r="N57" s="65">
        <v>0.80751871529628827</v>
      </c>
      <c r="O57" s="66">
        <v>19.480261227297639</v>
      </c>
      <c r="P57" s="63">
        <v>1</v>
      </c>
      <c r="Q57" s="65">
        <v>1.0164463542141518E-5</v>
      </c>
      <c r="R57" s="71">
        <v>35.307692303126679</v>
      </c>
      <c r="S57" s="113">
        <v>7.2528409961506286</v>
      </c>
      <c r="T57" s="113">
        <v>171.88204407540562</v>
      </c>
      <c r="U57" s="55"/>
    </row>
    <row r="58" spans="4:21" ht="38.25">
      <c r="D58" s="269"/>
      <c r="E58" s="368"/>
      <c r="F58" s="228" t="s">
        <v>3</v>
      </c>
      <c r="G58" s="63">
        <v>2</v>
      </c>
      <c r="H58" s="63">
        <v>27</v>
      </c>
      <c r="I58" s="112">
        <v>93.103448275862064</v>
      </c>
      <c r="J58" s="55"/>
      <c r="K58" s="375"/>
      <c r="L58" s="114" t="s">
        <v>151</v>
      </c>
      <c r="M58" s="66">
        <v>4.7427558488113455</v>
      </c>
      <c r="N58" s="66">
        <v>1.0633526951046144</v>
      </c>
      <c r="O58" s="66">
        <v>19.893301477043394</v>
      </c>
      <c r="P58" s="63">
        <v>1</v>
      </c>
      <c r="Q58" s="65">
        <v>8.1886740559393033E-6</v>
      </c>
      <c r="R58" s="71">
        <v>114.74999998516179</v>
      </c>
      <c r="S58" s="113">
        <v>14.276614708025424</v>
      </c>
      <c r="T58" s="113">
        <v>922.31686333824268</v>
      </c>
      <c r="U58" s="55"/>
    </row>
    <row r="59" spans="4:21" ht="15.75" customHeight="1">
      <c r="D59" s="270"/>
      <c r="E59" s="272" t="s">
        <v>73</v>
      </c>
      <c r="F59" s="272"/>
      <c r="G59" s="228"/>
      <c r="H59" s="228"/>
      <c r="I59" s="112">
        <v>82.10526315789474</v>
      </c>
      <c r="J59" s="55"/>
      <c r="K59" s="375"/>
      <c r="L59" s="79" t="s">
        <v>84</v>
      </c>
      <c r="M59" s="66">
        <v>-3.2386784520350709</v>
      </c>
      <c r="N59" s="65">
        <v>0.72083829190404103</v>
      </c>
      <c r="O59" s="66">
        <v>20.18645071560162</v>
      </c>
      <c r="P59" s="63">
        <v>1</v>
      </c>
      <c r="Q59" s="65">
        <v>7.0248752530858699E-6</v>
      </c>
      <c r="R59" s="65">
        <v>3.9215686279580768E-2</v>
      </c>
      <c r="S59" s="79"/>
      <c r="T59" s="79"/>
      <c r="U59" s="55"/>
    </row>
    <row r="60" spans="4:21" ht="15" customHeight="1">
      <c r="E60" s="375" t="s">
        <v>74</v>
      </c>
      <c r="F60" s="375"/>
      <c r="G60" s="375"/>
      <c r="H60" s="375"/>
      <c r="I60" s="375"/>
      <c r="J60" s="55"/>
      <c r="K60" s="375" t="s">
        <v>85</v>
      </c>
      <c r="L60" s="375"/>
      <c r="M60" s="375"/>
      <c r="N60" s="375"/>
      <c r="O60" s="375"/>
      <c r="P60" s="375"/>
      <c r="Q60" s="375"/>
      <c r="R60" s="375"/>
      <c r="S60" s="375"/>
      <c r="T60" s="375"/>
      <c r="U60" s="55"/>
    </row>
    <row r="62" spans="4:21">
      <c r="K62" s="382" t="s">
        <v>154</v>
      </c>
      <c r="L62" s="382"/>
      <c r="M62" s="382"/>
      <c r="N62" s="382"/>
      <c r="O62" s="382"/>
      <c r="P62" s="382"/>
      <c r="Q62" s="382"/>
      <c r="R62" s="382"/>
      <c r="S62" s="382"/>
      <c r="T62" s="382"/>
    </row>
    <row r="63" spans="4:21">
      <c r="K63" s="382"/>
      <c r="L63" s="382"/>
      <c r="M63" s="382"/>
      <c r="N63" s="382"/>
      <c r="O63" s="382"/>
      <c r="P63" s="382"/>
      <c r="Q63" s="382"/>
      <c r="R63" s="382"/>
      <c r="S63" s="382"/>
      <c r="T63" s="382"/>
    </row>
    <row r="64" spans="4:21">
      <c r="K64" s="382"/>
      <c r="L64" s="382"/>
      <c r="M64" s="382"/>
      <c r="N64" s="382"/>
      <c r="O64" s="382"/>
      <c r="P64" s="382"/>
      <c r="Q64" s="382"/>
      <c r="R64" s="382"/>
      <c r="S64" s="382"/>
      <c r="T64" s="382"/>
    </row>
    <row r="71" spans="4:13" ht="24" customHeight="1">
      <c r="E71" s="369" t="s">
        <v>75</v>
      </c>
      <c r="F71" s="370"/>
      <c r="G71" s="370"/>
      <c r="H71" s="370"/>
      <c r="I71" s="370"/>
      <c r="J71" s="370"/>
      <c r="K71" s="370"/>
      <c r="L71" s="370"/>
      <c r="M71" s="371"/>
    </row>
    <row r="72" spans="4:13">
      <c r="D72" s="256"/>
      <c r="E72" s="257"/>
      <c r="F72" s="258" t="s">
        <v>76</v>
      </c>
      <c r="G72" s="258" t="s">
        <v>77</v>
      </c>
      <c r="H72" s="258" t="s">
        <v>78</v>
      </c>
      <c r="I72" s="258" t="s">
        <v>24</v>
      </c>
      <c r="J72" s="258" t="s">
        <v>25</v>
      </c>
      <c r="K72" s="258" t="s">
        <v>79</v>
      </c>
      <c r="L72" s="259" t="s">
        <v>80</v>
      </c>
      <c r="M72" s="260"/>
    </row>
    <row r="73" spans="4:13">
      <c r="D73" s="261"/>
      <c r="E73" s="262"/>
      <c r="F73" s="263"/>
      <c r="G73" s="263"/>
      <c r="H73" s="263"/>
      <c r="I73" s="263"/>
      <c r="J73" s="263"/>
      <c r="K73" s="263"/>
      <c r="L73" s="227" t="s">
        <v>81</v>
      </c>
      <c r="M73" s="227" t="s">
        <v>82</v>
      </c>
    </row>
    <row r="74" spans="4:13" ht="24">
      <c r="D74" s="264" t="s">
        <v>87</v>
      </c>
      <c r="E74" s="228" t="s">
        <v>153</v>
      </c>
      <c r="F74" s="228"/>
      <c r="G74" s="228"/>
      <c r="H74" s="66">
        <v>24.531958509795544</v>
      </c>
      <c r="I74" s="63">
        <v>2</v>
      </c>
      <c r="J74" s="65">
        <v>4.7092624483834367E-6</v>
      </c>
      <c r="K74" s="228"/>
      <c r="L74" s="228"/>
      <c r="M74" s="228"/>
    </row>
    <row r="75" spans="4:13" ht="38.25">
      <c r="D75" s="265"/>
      <c r="E75" s="114" t="s">
        <v>150</v>
      </c>
      <c r="F75" s="66">
        <v>3.5641008524696987</v>
      </c>
      <c r="G75" s="65">
        <v>0.80751871529628827</v>
      </c>
      <c r="H75" s="66">
        <v>19.480261227297639</v>
      </c>
      <c r="I75" s="63">
        <v>1</v>
      </c>
      <c r="J75" s="65">
        <v>1.0164463542141518E-5</v>
      </c>
      <c r="K75" s="71">
        <v>35.307692303126679</v>
      </c>
      <c r="L75" s="113">
        <v>7.2528409961506286</v>
      </c>
      <c r="M75" s="113">
        <v>171.88204407540562</v>
      </c>
    </row>
    <row r="76" spans="4:13" ht="51">
      <c r="D76" s="265"/>
      <c r="E76" s="114" t="s">
        <v>151</v>
      </c>
      <c r="F76" s="66">
        <v>4.7427558488113455</v>
      </c>
      <c r="G76" s="66">
        <v>1.0633526951046144</v>
      </c>
      <c r="H76" s="66">
        <v>19.893301477043394</v>
      </c>
      <c r="I76" s="63">
        <v>1</v>
      </c>
      <c r="J76" s="65">
        <v>8.1886740559393033E-6</v>
      </c>
      <c r="K76" s="71">
        <v>114.74999998516179</v>
      </c>
      <c r="L76" s="113">
        <v>14.276614708025424</v>
      </c>
      <c r="M76" s="113">
        <v>922.31686333824268</v>
      </c>
    </row>
    <row r="77" spans="4:13">
      <c r="D77" s="266"/>
      <c r="E77" s="228" t="s">
        <v>84</v>
      </c>
      <c r="F77" s="66">
        <v>-3.2386784520350709</v>
      </c>
      <c r="G77" s="65">
        <v>0.72083829190404103</v>
      </c>
      <c r="H77" s="66">
        <v>20.18645071560162</v>
      </c>
      <c r="I77" s="63">
        <v>1</v>
      </c>
      <c r="J77" s="65">
        <v>7.0248752530858699E-6</v>
      </c>
      <c r="K77" s="65">
        <v>3.9215686279580768E-2</v>
      </c>
      <c r="L77" s="228"/>
      <c r="M77" s="228"/>
    </row>
    <row r="78" spans="4:13" ht="15" customHeight="1">
      <c r="E78" s="372" t="s">
        <v>85</v>
      </c>
      <c r="F78" s="373"/>
      <c r="G78" s="373"/>
      <c r="H78" s="373"/>
      <c r="I78" s="373"/>
      <c r="J78" s="373"/>
      <c r="K78" s="373"/>
      <c r="L78" s="373"/>
      <c r="M78" s="374"/>
    </row>
  </sheetData>
  <mergeCells count="68">
    <mergeCell ref="X4:Z4"/>
    <mergeCell ref="X5:X11"/>
    <mergeCell ref="X12:X15"/>
    <mergeCell ref="X2:Z2"/>
    <mergeCell ref="X40:AA40"/>
    <mergeCell ref="X41:X42"/>
    <mergeCell ref="Y41:AA41"/>
    <mergeCell ref="X46:AA46"/>
    <mergeCell ref="K62:T64"/>
    <mergeCell ref="K53:T53"/>
    <mergeCell ref="K54:L55"/>
    <mergeCell ref="M54:M55"/>
    <mergeCell ref="N54:N55"/>
    <mergeCell ref="O54:O55"/>
    <mergeCell ref="P54:P55"/>
    <mergeCell ref="Q54:Q55"/>
    <mergeCell ref="R54:R55"/>
    <mergeCell ref="S54:T54"/>
    <mergeCell ref="K56:K59"/>
    <mergeCell ref="K60:T60"/>
    <mergeCell ref="K45"/>
    <mergeCell ref="G55:H55"/>
    <mergeCell ref="I55:I56"/>
    <mergeCell ref="E53:I53"/>
    <mergeCell ref="G54:H54"/>
    <mergeCell ref="E54:F56"/>
    <mergeCell ref="D40:S40"/>
    <mergeCell ref="D44:H44"/>
    <mergeCell ref="D45:E45"/>
    <mergeCell ref="D46:D48"/>
    <mergeCell ref="K44:N44"/>
    <mergeCell ref="K47:N47"/>
    <mergeCell ref="P22:S22"/>
    <mergeCell ref="P23"/>
    <mergeCell ref="P25:S25"/>
    <mergeCell ref="D19:S19"/>
    <mergeCell ref="J31:J32"/>
    <mergeCell ref="K31:K32"/>
    <mergeCell ref="L31:M31"/>
    <mergeCell ref="D35:M35"/>
    <mergeCell ref="K22:N22"/>
    <mergeCell ref="K23"/>
    <mergeCell ref="D25:D27"/>
    <mergeCell ref="E25:E26"/>
    <mergeCell ref="E27:F27"/>
    <mergeCell ref="D28:I28"/>
    <mergeCell ref="D30:M30"/>
    <mergeCell ref="D31:E32"/>
    <mergeCell ref="F31:F32"/>
    <mergeCell ref="G31:G32"/>
    <mergeCell ref="H31:H32"/>
    <mergeCell ref="I31:I32"/>
    <mergeCell ref="E57:E58"/>
    <mergeCell ref="E71:M71"/>
    <mergeCell ref="E78:M78"/>
    <mergeCell ref="E60:I60"/>
    <mergeCell ref="D6:D8"/>
    <mergeCell ref="D13:J13"/>
    <mergeCell ref="D21:I21"/>
    <mergeCell ref="D22:F24"/>
    <mergeCell ref="G22:I22"/>
    <mergeCell ref="G23:H23"/>
    <mergeCell ref="I23:I24"/>
    <mergeCell ref="E6:H6"/>
    <mergeCell ref="I6:J7"/>
    <mergeCell ref="E7:F7"/>
    <mergeCell ref="G7:H7"/>
    <mergeCell ref="D33:D3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P1:AU62"/>
  <sheetViews>
    <sheetView topLeftCell="AD22" zoomScale="70" zoomScaleNormal="70" workbookViewId="0">
      <selection activeCell="AQ34" sqref="AQ34:AT40"/>
    </sheetView>
  </sheetViews>
  <sheetFormatPr defaultRowHeight="15"/>
  <cols>
    <col min="16" max="16" width="20.5703125" customWidth="1"/>
    <col min="17" max="17" width="16.85546875" customWidth="1"/>
    <col min="18" max="18" width="17.28515625" customWidth="1"/>
    <col min="19" max="19" width="21" customWidth="1"/>
    <col min="20" max="20" width="17.28515625" customWidth="1"/>
    <col min="21" max="21" width="20.140625" customWidth="1"/>
    <col min="25" max="25" width="20.28515625" customWidth="1"/>
    <col min="26" max="26" width="15" customWidth="1"/>
    <col min="27" max="27" width="15.85546875" customWidth="1"/>
    <col min="28" max="28" width="14.5703125" customWidth="1"/>
    <col min="29" max="29" width="13.85546875" customWidth="1"/>
    <col min="30" max="30" width="13.42578125" customWidth="1"/>
    <col min="43" max="43" width="20" customWidth="1"/>
    <col min="44" max="44" width="34.85546875" customWidth="1"/>
    <col min="45" max="45" width="40.28515625" customWidth="1"/>
  </cols>
  <sheetData>
    <row r="1" spans="16:45" ht="34.5" customHeight="1">
      <c r="AQ1" s="391" t="s">
        <v>139</v>
      </c>
      <c r="AR1" s="392"/>
      <c r="AS1" s="392"/>
    </row>
    <row r="2" spans="16:45" ht="36" customHeight="1">
      <c r="AJ2" s="398" t="s">
        <v>278</v>
      </c>
      <c r="AK2" s="398"/>
      <c r="AL2" s="398"/>
      <c r="AM2" s="398"/>
      <c r="AN2" s="398"/>
      <c r="AO2" s="398"/>
      <c r="AQ2" s="393" t="s">
        <v>92</v>
      </c>
      <c r="AR2" s="393"/>
      <c r="AS2" s="393"/>
    </row>
    <row r="3" spans="16:45">
      <c r="AJ3" s="398"/>
      <c r="AK3" s="398"/>
      <c r="AL3" s="398"/>
      <c r="AM3" s="398"/>
      <c r="AN3" s="398"/>
      <c r="AO3" s="398"/>
      <c r="AQ3" s="394" t="s">
        <v>124</v>
      </c>
      <c r="AR3" s="97" t="s">
        <v>125</v>
      </c>
      <c r="AS3" s="97" t="s">
        <v>137</v>
      </c>
    </row>
    <row r="4" spans="16:45" ht="15" customHeight="1">
      <c r="P4" s="395" t="s">
        <v>99</v>
      </c>
      <c r="Q4" s="395"/>
      <c r="R4" s="395"/>
      <c r="S4" s="395"/>
      <c r="T4" s="395"/>
      <c r="U4" s="395"/>
      <c r="V4" s="72"/>
      <c r="Y4" s="402" t="s">
        <v>120</v>
      </c>
      <c r="Z4" s="402"/>
      <c r="AA4" s="402"/>
      <c r="AB4" s="402"/>
      <c r="AC4" s="402"/>
      <c r="AD4" s="402"/>
      <c r="AJ4" s="398"/>
      <c r="AK4" s="398"/>
      <c r="AL4" s="398"/>
      <c r="AM4" s="398"/>
      <c r="AN4" s="398"/>
      <c r="AO4" s="398"/>
      <c r="AQ4" s="394"/>
      <c r="AR4" s="97" t="s">
        <v>126</v>
      </c>
      <c r="AS4" s="97" t="s">
        <v>0</v>
      </c>
    </row>
    <row r="5" spans="16:45" ht="15" customHeight="1">
      <c r="P5" s="387" t="s">
        <v>100</v>
      </c>
      <c r="Q5" s="387" t="s">
        <v>101</v>
      </c>
      <c r="R5" s="387" t="s">
        <v>122</v>
      </c>
      <c r="S5" s="387" t="s">
        <v>123</v>
      </c>
      <c r="T5" s="387" t="s">
        <v>102</v>
      </c>
      <c r="U5" s="387"/>
      <c r="V5" s="72"/>
      <c r="Y5" s="400" t="s">
        <v>108</v>
      </c>
      <c r="Z5" s="400"/>
      <c r="AA5" s="400"/>
      <c r="AB5" s="403"/>
      <c r="AC5" s="404"/>
      <c r="AD5" s="405"/>
      <c r="AJ5" s="398"/>
      <c r="AK5" s="398"/>
      <c r="AL5" s="398"/>
      <c r="AM5" s="398"/>
      <c r="AN5" s="398"/>
      <c r="AO5" s="398"/>
      <c r="AQ5" s="394"/>
      <c r="AR5" s="97" t="s">
        <v>127</v>
      </c>
      <c r="AS5" s="97" t="s">
        <v>103</v>
      </c>
    </row>
    <row r="6" spans="16:45" ht="15" customHeight="1">
      <c r="P6" s="387"/>
      <c r="Q6" s="387"/>
      <c r="R6" s="387"/>
      <c r="S6" s="387"/>
      <c r="T6" s="94" t="s">
        <v>18</v>
      </c>
      <c r="U6" s="94" t="s">
        <v>19</v>
      </c>
      <c r="V6" s="72"/>
      <c r="Y6" s="401" t="s">
        <v>121</v>
      </c>
      <c r="Z6" s="401"/>
      <c r="AA6" s="401"/>
      <c r="AB6" s="406"/>
      <c r="AC6" s="407"/>
      <c r="AD6" s="408"/>
      <c r="AJ6" s="398"/>
      <c r="AK6" s="398"/>
      <c r="AL6" s="398"/>
      <c r="AM6" s="398"/>
      <c r="AN6" s="398"/>
      <c r="AO6" s="398"/>
      <c r="AQ6" s="394"/>
      <c r="AR6" s="97" t="s">
        <v>128</v>
      </c>
      <c r="AS6" s="97" t="s">
        <v>138</v>
      </c>
    </row>
    <row r="7" spans="16:45" ht="35.25">
      <c r="P7" s="94" t="s">
        <v>103</v>
      </c>
      <c r="Q7" s="96">
        <v>0.97648902821316608</v>
      </c>
      <c r="R7" s="95">
        <v>1.3479031528365649E-2</v>
      </c>
      <c r="S7" s="95">
        <v>1.7038081426537909E-13</v>
      </c>
      <c r="T7" s="96">
        <v>0.95007061187108954</v>
      </c>
      <c r="U7" s="96">
        <v>1</v>
      </c>
      <c r="V7" s="72"/>
      <c r="Y7" s="81" t="s">
        <v>119</v>
      </c>
      <c r="Z7" s="81" t="s">
        <v>109</v>
      </c>
      <c r="AA7" s="81" t="s">
        <v>110</v>
      </c>
      <c r="AB7" s="82" t="s">
        <v>114</v>
      </c>
      <c r="AC7" s="83" t="s">
        <v>115</v>
      </c>
      <c r="AD7" s="83" t="s">
        <v>116</v>
      </c>
      <c r="AJ7" s="398"/>
      <c r="AK7" s="398"/>
      <c r="AL7" s="398"/>
      <c r="AM7" s="398"/>
      <c r="AN7" s="398"/>
      <c r="AO7" s="398"/>
      <c r="AQ7" s="394"/>
      <c r="AR7" s="97" t="s">
        <v>129</v>
      </c>
      <c r="AS7" s="98">
        <v>3</v>
      </c>
    </row>
    <row r="8" spans="16:45">
      <c r="P8" s="94" t="s">
        <v>104</v>
      </c>
      <c r="Q8" s="96">
        <v>0.8691222570532916</v>
      </c>
      <c r="R8" s="95">
        <v>3.6173376086319119E-2</v>
      </c>
      <c r="S8" s="95">
        <v>1.133249360550862E-8</v>
      </c>
      <c r="T8" s="96">
        <v>0.79822374272488372</v>
      </c>
      <c r="U8" s="96">
        <v>0.94002077138169948</v>
      </c>
      <c r="V8" s="72"/>
      <c r="Y8" s="85">
        <v>9</v>
      </c>
      <c r="Z8" s="86">
        <v>1</v>
      </c>
      <c r="AA8" s="86">
        <v>1</v>
      </c>
      <c r="AB8" s="84">
        <f>1-AA8</f>
        <v>0</v>
      </c>
      <c r="AC8" s="87">
        <f>Z8+AB8+1</f>
        <v>2</v>
      </c>
      <c r="AD8" s="88">
        <f>SQRT(POWER(1-Z8,2)+POWER(-AA8,2))</f>
        <v>1</v>
      </c>
      <c r="AJ8" s="398"/>
      <c r="AK8" s="398"/>
      <c r="AL8" s="398"/>
      <c r="AM8" s="398"/>
      <c r="AN8" s="398"/>
      <c r="AO8" s="398"/>
      <c r="AQ8" s="394"/>
      <c r="AR8" s="97" t="s">
        <v>130</v>
      </c>
      <c r="AS8" s="98">
        <v>50</v>
      </c>
    </row>
    <row r="9" spans="16:45" ht="32.25" customHeight="1">
      <c r="P9" s="387" t="s">
        <v>105</v>
      </c>
      <c r="Q9" s="387"/>
      <c r="R9" s="387"/>
      <c r="S9" s="387"/>
      <c r="T9" s="387"/>
      <c r="U9" s="387"/>
      <c r="V9" s="72"/>
      <c r="Y9" s="85">
        <v>11.5</v>
      </c>
      <c r="Z9" s="86">
        <v>1</v>
      </c>
      <c r="AA9" s="89">
        <v>0.96969696969696972</v>
      </c>
      <c r="AB9" s="84">
        <f t="shared" ref="AB9:AB22" si="0">1-AA9</f>
        <v>3.0303030303030276E-2</v>
      </c>
      <c r="AC9" s="87">
        <f t="shared" ref="AC9:AC22" si="1">Z9+AB9+1</f>
        <v>2.0303030303030303</v>
      </c>
      <c r="AD9" s="88">
        <f t="shared" ref="AD9:AD22" si="2">SQRT(POWER(1-Z9,2)+POWER(-AA9,2))</f>
        <v>0.96969696969696972</v>
      </c>
      <c r="AJ9" s="398"/>
      <c r="AK9" s="398"/>
      <c r="AL9" s="398"/>
      <c r="AM9" s="398"/>
      <c r="AN9" s="398"/>
      <c r="AO9" s="398"/>
      <c r="AQ9" s="394"/>
      <c r="AR9" s="97" t="s">
        <v>131</v>
      </c>
      <c r="AS9" s="98">
        <v>25</v>
      </c>
    </row>
    <row r="10" spans="16:45" ht="15.75" customHeight="1">
      <c r="P10" s="387" t="s">
        <v>106</v>
      </c>
      <c r="Q10" s="387"/>
      <c r="R10" s="387"/>
      <c r="S10" s="387"/>
      <c r="T10" s="387"/>
      <c r="U10" s="387"/>
      <c r="V10" s="72"/>
      <c r="Y10" s="85">
        <v>14</v>
      </c>
      <c r="Z10" s="86">
        <v>1</v>
      </c>
      <c r="AA10" s="89">
        <v>0.95454545454545459</v>
      </c>
      <c r="AB10" s="84">
        <f t="shared" si="0"/>
        <v>4.5454545454545414E-2</v>
      </c>
      <c r="AC10" s="87">
        <f t="shared" si="1"/>
        <v>2.0454545454545454</v>
      </c>
      <c r="AD10" s="88">
        <f t="shared" si="2"/>
        <v>0.95454545454545459</v>
      </c>
      <c r="AJ10" s="398"/>
      <c r="AK10" s="398"/>
      <c r="AL10" s="398"/>
      <c r="AM10" s="398"/>
      <c r="AN10" s="398"/>
      <c r="AO10" s="398"/>
      <c r="AQ10" s="394" t="s">
        <v>132</v>
      </c>
      <c r="AR10" s="97" t="s">
        <v>133</v>
      </c>
      <c r="AS10" s="97" t="s">
        <v>103</v>
      </c>
    </row>
    <row r="11" spans="16:45">
      <c r="P11" s="387" t="s">
        <v>107</v>
      </c>
      <c r="Q11" s="387"/>
      <c r="R11" s="387"/>
      <c r="S11" s="387"/>
      <c r="T11" s="387"/>
      <c r="U11" s="387"/>
      <c r="V11" s="72"/>
      <c r="Y11" s="85">
        <v>15.5</v>
      </c>
      <c r="Z11" s="86">
        <v>1</v>
      </c>
      <c r="AA11" s="89">
        <v>0.87878787878787878</v>
      </c>
      <c r="AB11" s="84">
        <f>1-AA11</f>
        <v>0.12121212121212122</v>
      </c>
      <c r="AC11" s="87">
        <f t="shared" si="1"/>
        <v>2.1212121212121211</v>
      </c>
      <c r="AD11" s="88">
        <f t="shared" si="2"/>
        <v>0.87878787878787878</v>
      </c>
      <c r="AJ11" s="398"/>
      <c r="AK11" s="398"/>
      <c r="AL11" s="398"/>
      <c r="AM11" s="398"/>
      <c r="AN11" s="398"/>
      <c r="AO11" s="398"/>
      <c r="AQ11" s="394"/>
      <c r="AR11" s="97" t="s">
        <v>134</v>
      </c>
      <c r="AS11" s="98">
        <v>3</v>
      </c>
    </row>
    <row r="12" spans="16:45" ht="34.5" customHeight="1">
      <c r="P12" s="390" t="s">
        <v>234</v>
      </c>
      <c r="Q12" s="390"/>
      <c r="R12" s="390"/>
      <c r="S12" s="390"/>
      <c r="T12" s="390"/>
      <c r="U12" s="390"/>
      <c r="Y12" s="85">
        <v>16.5</v>
      </c>
      <c r="Z12" s="86">
        <v>1</v>
      </c>
      <c r="AA12" s="89">
        <v>0.72727272727272729</v>
      </c>
      <c r="AB12" s="84">
        <f t="shared" si="0"/>
        <v>0.27272727272727271</v>
      </c>
      <c r="AC12" s="87">
        <f t="shared" si="1"/>
        <v>2.2727272727272725</v>
      </c>
      <c r="AD12" s="88">
        <f t="shared" si="2"/>
        <v>0.72727272727272729</v>
      </c>
      <c r="AQ12" s="394"/>
      <c r="AR12" s="97" t="s">
        <v>135</v>
      </c>
      <c r="AS12" s="98">
        <v>2</v>
      </c>
    </row>
    <row r="13" spans="16:45" ht="27.75" customHeight="1">
      <c r="P13" s="390"/>
      <c r="Q13" s="390"/>
      <c r="R13" s="390"/>
      <c r="S13" s="390"/>
      <c r="T13" s="390"/>
      <c r="U13" s="390"/>
      <c r="Y13" s="85">
        <v>17.5</v>
      </c>
      <c r="Z13" s="86">
        <v>1</v>
      </c>
      <c r="AA13" s="89">
        <v>0.65151515151515149</v>
      </c>
      <c r="AB13" s="84">
        <f t="shared" si="0"/>
        <v>0.34848484848484851</v>
      </c>
      <c r="AC13" s="87">
        <f t="shared" si="1"/>
        <v>2.3484848484848486</v>
      </c>
      <c r="AD13" s="88">
        <f t="shared" si="2"/>
        <v>0.65151515151515149</v>
      </c>
      <c r="AQ13" s="394"/>
      <c r="AR13" s="97" t="s">
        <v>136</v>
      </c>
      <c r="AS13" s="98">
        <v>1</v>
      </c>
    </row>
    <row r="14" spans="16:45">
      <c r="Y14" s="85">
        <v>18.5</v>
      </c>
      <c r="Z14" s="86">
        <v>1</v>
      </c>
      <c r="AA14" s="89">
        <v>0.51515151515151514</v>
      </c>
      <c r="AB14" s="84">
        <f t="shared" si="0"/>
        <v>0.48484848484848486</v>
      </c>
      <c r="AC14" s="87">
        <f t="shared" si="1"/>
        <v>2.4848484848484849</v>
      </c>
      <c r="AD14" s="88">
        <f t="shared" si="2"/>
        <v>0.51515151515151514</v>
      </c>
    </row>
    <row r="15" spans="16:45">
      <c r="P15" s="388" t="s">
        <v>108</v>
      </c>
      <c r="Q15" s="388"/>
      <c r="R15" s="388"/>
      <c r="S15" s="388"/>
      <c r="T15" s="72"/>
      <c r="Y15" s="85">
        <v>19.5</v>
      </c>
      <c r="Z15" s="86">
        <v>1</v>
      </c>
      <c r="AA15" s="89">
        <v>0.25757575757575757</v>
      </c>
      <c r="AB15" s="84">
        <f t="shared" si="0"/>
        <v>0.74242424242424243</v>
      </c>
      <c r="AC15" s="87">
        <f t="shared" si="1"/>
        <v>2.7424242424242422</v>
      </c>
      <c r="AD15" s="88">
        <f t="shared" si="2"/>
        <v>0.25757575757575757</v>
      </c>
    </row>
    <row r="16" spans="16:45" ht="26.25">
      <c r="P16" s="389" t="s">
        <v>100</v>
      </c>
      <c r="Q16" s="73" t="s">
        <v>113</v>
      </c>
      <c r="R16" s="73" t="s">
        <v>109</v>
      </c>
      <c r="S16" s="73" t="s">
        <v>110</v>
      </c>
      <c r="T16" s="72"/>
      <c r="Y16" s="85">
        <v>20.5</v>
      </c>
      <c r="Z16" s="86">
        <v>1</v>
      </c>
      <c r="AA16" s="89">
        <v>0.22727272727272729</v>
      </c>
      <c r="AB16" s="84">
        <f t="shared" si="0"/>
        <v>0.77272727272727271</v>
      </c>
      <c r="AC16" s="87">
        <f t="shared" si="1"/>
        <v>2.7727272727272725</v>
      </c>
      <c r="AD16" s="88">
        <f t="shared" si="2"/>
        <v>0.22727272727272729</v>
      </c>
    </row>
    <row r="17" spans="16:30">
      <c r="P17" s="386" t="s">
        <v>103</v>
      </c>
      <c r="Q17" s="76">
        <v>9</v>
      </c>
      <c r="R17" s="75">
        <v>1</v>
      </c>
      <c r="S17" s="75">
        <v>1</v>
      </c>
      <c r="T17" s="72"/>
      <c r="Y17" s="85">
        <v>21.5</v>
      </c>
      <c r="Z17" s="89">
        <v>0.89655172413793105</v>
      </c>
      <c r="AA17" s="89">
        <v>0.10606060606060608</v>
      </c>
      <c r="AB17" s="84">
        <f t="shared" si="0"/>
        <v>0.89393939393939392</v>
      </c>
      <c r="AC17" s="87">
        <f t="shared" si="1"/>
        <v>2.7904911180773251</v>
      </c>
      <c r="AD17" s="88">
        <f t="shared" si="2"/>
        <v>0.14815666686578025</v>
      </c>
    </row>
    <row r="18" spans="16:30">
      <c r="P18" s="386"/>
      <c r="Q18" s="76">
        <v>11.5</v>
      </c>
      <c r="R18" s="75">
        <v>1</v>
      </c>
      <c r="S18" s="74">
        <v>0.96969696969696972</v>
      </c>
      <c r="T18" s="72"/>
      <c r="Y18" s="85">
        <v>22.5</v>
      </c>
      <c r="Z18" s="89">
        <v>0.89655172413793105</v>
      </c>
      <c r="AA18" s="89">
        <v>9.0909090909090939E-2</v>
      </c>
      <c r="AB18" s="84">
        <f t="shared" si="0"/>
        <v>0.90909090909090906</v>
      </c>
      <c r="AC18" s="87">
        <f t="shared" si="1"/>
        <v>2.8056426332288402</v>
      </c>
      <c r="AD18" s="88">
        <f t="shared" si="2"/>
        <v>0.13771713251717113</v>
      </c>
    </row>
    <row r="19" spans="16:30" ht="15.75">
      <c r="P19" s="386"/>
      <c r="Q19" s="76">
        <v>14</v>
      </c>
      <c r="R19" s="75">
        <v>1</v>
      </c>
      <c r="S19" s="74">
        <v>0.95454545454545459</v>
      </c>
      <c r="T19" s="72"/>
      <c r="Y19" s="99">
        <v>23.5</v>
      </c>
      <c r="Z19" s="100">
        <v>0.89655172413793105</v>
      </c>
      <c r="AA19" s="89">
        <v>6.0606060606060552E-2</v>
      </c>
      <c r="AB19" s="101">
        <f t="shared" si="0"/>
        <v>0.93939393939393945</v>
      </c>
      <c r="AC19" s="87">
        <f t="shared" si="1"/>
        <v>2.8359456635318705</v>
      </c>
      <c r="AD19" s="88">
        <f t="shared" si="2"/>
        <v>0.11989428827521435</v>
      </c>
    </row>
    <row r="20" spans="16:30" ht="15.75">
      <c r="P20" s="386"/>
      <c r="Q20" s="76">
        <v>15.5</v>
      </c>
      <c r="R20" s="75">
        <v>1</v>
      </c>
      <c r="S20" s="74">
        <v>0.87878787878787878</v>
      </c>
      <c r="T20" s="72"/>
      <c r="Y20" s="102">
        <v>25</v>
      </c>
      <c r="Z20" s="100">
        <v>0.89655172413793105</v>
      </c>
      <c r="AA20" s="89">
        <v>1.5151515151515138E-2</v>
      </c>
      <c r="AB20" s="101">
        <f t="shared" si="0"/>
        <v>0.98484848484848486</v>
      </c>
      <c r="AC20" s="90">
        <f t="shared" si="1"/>
        <v>2.8814002089864159</v>
      </c>
      <c r="AD20" s="91">
        <f t="shared" si="2"/>
        <v>0.10455196884909107</v>
      </c>
    </row>
    <row r="21" spans="16:30">
      <c r="P21" s="386"/>
      <c r="Q21" s="76">
        <v>16.5</v>
      </c>
      <c r="R21" s="75">
        <v>1</v>
      </c>
      <c r="S21" s="74">
        <v>0.72727272727272729</v>
      </c>
      <c r="T21" s="72"/>
      <c r="Y21" s="85">
        <v>26.5</v>
      </c>
      <c r="Z21" s="89">
        <v>6.8965517241379309E-2</v>
      </c>
      <c r="AA21" s="86">
        <v>0</v>
      </c>
      <c r="AB21" s="84">
        <f t="shared" si="0"/>
        <v>1</v>
      </c>
      <c r="AC21" s="87">
        <f t="shared" si="1"/>
        <v>2.068965517241379</v>
      </c>
      <c r="AD21" s="88">
        <f t="shared" si="2"/>
        <v>0.93103448275862066</v>
      </c>
    </row>
    <row r="22" spans="16:30">
      <c r="P22" s="386"/>
      <c r="Q22" s="76">
        <v>17.5</v>
      </c>
      <c r="R22" s="75">
        <v>1</v>
      </c>
      <c r="S22" s="74">
        <v>0.65151515151515149</v>
      </c>
      <c r="T22" s="72"/>
      <c r="Y22" s="85">
        <v>28</v>
      </c>
      <c r="Z22" s="86">
        <v>0</v>
      </c>
      <c r="AA22" s="86">
        <v>0</v>
      </c>
      <c r="AB22" s="84">
        <f t="shared" si="0"/>
        <v>1</v>
      </c>
      <c r="AC22" s="87">
        <f t="shared" si="1"/>
        <v>2</v>
      </c>
      <c r="AD22" s="88">
        <f t="shared" si="2"/>
        <v>1</v>
      </c>
    </row>
    <row r="23" spans="16:30">
      <c r="P23" s="386"/>
      <c r="Q23" s="76">
        <v>18.5</v>
      </c>
      <c r="R23" s="75">
        <v>1</v>
      </c>
      <c r="S23" s="74">
        <v>0.51515151515151514</v>
      </c>
      <c r="T23" s="72"/>
      <c r="Y23" s="92"/>
      <c r="Z23" s="89"/>
      <c r="AA23" s="89"/>
      <c r="AB23" s="93"/>
      <c r="AC23" s="93" t="s">
        <v>117</v>
      </c>
      <c r="AD23" s="93" t="s">
        <v>118</v>
      </c>
    </row>
    <row r="24" spans="16:30">
      <c r="P24" s="386"/>
      <c r="Q24" s="76">
        <v>19.5</v>
      </c>
      <c r="R24" s="75">
        <v>1</v>
      </c>
      <c r="S24" s="74">
        <v>0.25757575757575757</v>
      </c>
      <c r="T24" s="72"/>
      <c r="Y24" s="92"/>
      <c r="Z24" s="89"/>
      <c r="AA24" s="89"/>
      <c r="AB24" s="93"/>
      <c r="AC24" s="88">
        <f>MAX(AC8:AC22)</f>
        <v>2.8814002089864159</v>
      </c>
      <c r="AD24" s="88">
        <f>MIN(AD8:AD22)</f>
        <v>0.10455196884909107</v>
      </c>
    </row>
    <row r="25" spans="16:30">
      <c r="P25" s="386"/>
      <c r="Q25" s="76">
        <v>20.5</v>
      </c>
      <c r="R25" s="75">
        <v>1</v>
      </c>
      <c r="S25" s="74">
        <v>0.22727272727272729</v>
      </c>
      <c r="T25" s="72"/>
      <c r="Y25" s="80"/>
      <c r="Z25" s="80"/>
      <c r="AA25" s="80"/>
      <c r="AB25" s="80"/>
      <c r="AC25" s="80"/>
      <c r="AD25" s="80"/>
    </row>
    <row r="26" spans="16:30">
      <c r="P26" s="386"/>
      <c r="Q26" s="76">
        <v>21.5</v>
      </c>
      <c r="R26" s="74">
        <v>0.89655172413793105</v>
      </c>
      <c r="S26" s="74">
        <v>0.10606060606060608</v>
      </c>
      <c r="T26" s="72"/>
      <c r="Y26" s="397" t="s">
        <v>140</v>
      </c>
      <c r="Z26" s="397"/>
      <c r="AA26" s="397"/>
      <c r="AB26" s="397"/>
      <c r="AC26" s="397"/>
      <c r="AD26" s="397"/>
    </row>
    <row r="27" spans="16:30">
      <c r="P27" s="386"/>
      <c r="Q27" s="76">
        <v>22.5</v>
      </c>
      <c r="R27" s="74">
        <v>0.89655172413793105</v>
      </c>
      <c r="S27" s="74">
        <v>9.0909090909090939E-2</v>
      </c>
      <c r="T27" s="72"/>
      <c r="Y27" s="397"/>
      <c r="Z27" s="397"/>
      <c r="AA27" s="397"/>
      <c r="AB27" s="397"/>
      <c r="AC27" s="397"/>
      <c r="AD27" s="397"/>
    </row>
    <row r="28" spans="16:30" ht="15" customHeight="1">
      <c r="P28" s="386"/>
      <c r="Q28" s="76">
        <v>23.5</v>
      </c>
      <c r="R28" s="74">
        <v>0.89655172413793105</v>
      </c>
      <c r="S28" s="74">
        <v>6.0606060606060552E-2</v>
      </c>
      <c r="T28" s="72"/>
      <c r="Y28" s="397"/>
      <c r="Z28" s="397"/>
      <c r="AA28" s="397"/>
      <c r="AB28" s="397"/>
      <c r="AC28" s="397"/>
      <c r="AD28" s="397"/>
    </row>
    <row r="29" spans="16:30">
      <c r="P29" s="386"/>
      <c r="Q29" s="76">
        <v>25</v>
      </c>
      <c r="R29" s="74">
        <v>0.89655172413793105</v>
      </c>
      <c r="S29" s="74">
        <v>1.5151515151515138E-2</v>
      </c>
      <c r="T29" s="72"/>
    </row>
    <row r="30" spans="16:30" ht="15" customHeight="1">
      <c r="P30" s="386"/>
      <c r="Q30" s="76">
        <v>26.5</v>
      </c>
      <c r="R30" s="74">
        <v>6.8965517241379309E-2</v>
      </c>
      <c r="S30" s="75">
        <v>0</v>
      </c>
      <c r="T30" s="72"/>
    </row>
    <row r="31" spans="16:30" ht="15" customHeight="1">
      <c r="P31" s="386"/>
      <c r="Q31" s="76">
        <v>28</v>
      </c>
      <c r="R31" s="75">
        <v>0</v>
      </c>
      <c r="S31" s="75">
        <v>0</v>
      </c>
      <c r="T31" s="72"/>
    </row>
    <row r="32" spans="16:30">
      <c r="P32" s="386" t="s">
        <v>104</v>
      </c>
      <c r="Q32" s="77">
        <v>0</v>
      </c>
      <c r="R32" s="75">
        <v>1</v>
      </c>
      <c r="S32" s="75">
        <v>1</v>
      </c>
      <c r="T32" s="72"/>
    </row>
    <row r="33" spans="16:47">
      <c r="P33" s="386"/>
      <c r="Q33" s="77">
        <v>1.5</v>
      </c>
      <c r="R33" s="75">
        <v>1</v>
      </c>
      <c r="S33" s="74">
        <v>0.98484848484848486</v>
      </c>
      <c r="T33" s="72"/>
    </row>
    <row r="34" spans="16:47">
      <c r="P34" s="386"/>
      <c r="Q34" s="77">
        <v>3</v>
      </c>
      <c r="R34" s="75">
        <v>1</v>
      </c>
      <c r="S34" s="74">
        <v>0.96969696969696972</v>
      </c>
      <c r="T34" s="72"/>
      <c r="AQ34" s="388" t="s">
        <v>141</v>
      </c>
      <c r="AR34" s="388"/>
      <c r="AS34" s="388"/>
      <c r="AT34" s="388"/>
      <c r="AU34" s="105"/>
    </row>
    <row r="35" spans="16:47">
      <c r="P35" s="386"/>
      <c r="Q35" s="77">
        <v>5</v>
      </c>
      <c r="R35" s="75">
        <v>1</v>
      </c>
      <c r="S35" s="74">
        <v>0.95454545454545459</v>
      </c>
      <c r="T35" s="72"/>
      <c r="AQ35" s="399" t="s">
        <v>69</v>
      </c>
      <c r="AR35" s="399" t="s">
        <v>70</v>
      </c>
      <c r="AS35" s="399"/>
      <c r="AT35" s="399"/>
      <c r="AU35" s="105"/>
    </row>
    <row r="36" spans="16:47" ht="24.75">
      <c r="P36" s="386"/>
      <c r="Q36" s="77">
        <v>6.5</v>
      </c>
      <c r="R36" s="75">
        <v>1</v>
      </c>
      <c r="S36" s="74">
        <v>0.90909090909090906</v>
      </c>
      <c r="T36" s="72"/>
      <c r="AQ36" s="399"/>
      <c r="AR36" s="73" t="s">
        <v>2</v>
      </c>
      <c r="AS36" s="73" t="s">
        <v>3</v>
      </c>
      <c r="AT36" s="73" t="s">
        <v>71</v>
      </c>
      <c r="AU36" s="105"/>
    </row>
    <row r="37" spans="16:47">
      <c r="P37" s="386"/>
      <c r="Q37" s="77">
        <v>7.5</v>
      </c>
      <c r="R37" s="75">
        <v>1</v>
      </c>
      <c r="S37" s="74">
        <v>0.81818181818181812</v>
      </c>
      <c r="T37" s="72"/>
      <c r="AQ37" s="103" t="s">
        <v>2</v>
      </c>
      <c r="AR37" s="104">
        <v>65</v>
      </c>
      <c r="AS37" s="104">
        <v>1</v>
      </c>
      <c r="AT37" s="106">
        <v>0.98484848484848486</v>
      </c>
      <c r="AU37" s="105"/>
    </row>
    <row r="38" spans="16:47">
      <c r="P38" s="386"/>
      <c r="Q38" s="77">
        <v>8.5</v>
      </c>
      <c r="R38" s="75">
        <v>1</v>
      </c>
      <c r="S38" s="74">
        <v>0.74242424242424243</v>
      </c>
      <c r="T38" s="72"/>
      <c r="AQ38" s="103" t="s">
        <v>3</v>
      </c>
      <c r="AR38" s="104">
        <v>3</v>
      </c>
      <c r="AS38" s="104">
        <v>26</v>
      </c>
      <c r="AT38" s="106">
        <v>0.89655172413793105</v>
      </c>
      <c r="AU38" s="105"/>
    </row>
    <row r="39" spans="16:47">
      <c r="P39" s="386"/>
      <c r="Q39" s="77">
        <v>9.5</v>
      </c>
      <c r="R39" s="75">
        <v>1</v>
      </c>
      <c r="S39" s="74">
        <v>0.65151515151515149</v>
      </c>
      <c r="T39" s="72"/>
      <c r="AQ39" s="103" t="s">
        <v>73</v>
      </c>
      <c r="AR39" s="106">
        <v>0.71578947368421053</v>
      </c>
      <c r="AS39" s="106">
        <v>0.28421052631578947</v>
      </c>
      <c r="AT39" s="107">
        <v>0.95789473684210524</v>
      </c>
      <c r="AU39" s="105"/>
    </row>
    <row r="40" spans="16:47">
      <c r="P40" s="386"/>
      <c r="Q40" s="77">
        <v>10.5</v>
      </c>
      <c r="R40" s="74">
        <v>0.96551724137931039</v>
      </c>
      <c r="S40" s="74">
        <v>0.51515151515151514</v>
      </c>
      <c r="T40" s="72"/>
      <c r="AQ40" s="396" t="s">
        <v>142</v>
      </c>
      <c r="AR40" s="396"/>
      <c r="AS40" s="396"/>
      <c r="AT40" s="396"/>
      <c r="AU40" s="105"/>
    </row>
    <row r="41" spans="16:47">
      <c r="P41" s="386"/>
      <c r="Q41" s="77">
        <v>11.5</v>
      </c>
      <c r="R41" s="74">
        <v>0.96551724137931039</v>
      </c>
      <c r="S41" s="74">
        <v>0.37878787878787878</v>
      </c>
      <c r="T41" s="72"/>
    </row>
    <row r="42" spans="16:47">
      <c r="P42" s="386"/>
      <c r="Q42" s="77">
        <v>12.5</v>
      </c>
      <c r="R42" s="74">
        <v>0.93103448275862066</v>
      </c>
      <c r="S42" s="74">
        <v>0.30303030303030298</v>
      </c>
      <c r="T42" s="72"/>
    </row>
    <row r="43" spans="16:47">
      <c r="P43" s="386"/>
      <c r="Q43" s="77">
        <v>13.5</v>
      </c>
      <c r="R43" s="74">
        <v>0.82758620689655171</v>
      </c>
      <c r="S43" s="74">
        <v>0.25757575757575757</v>
      </c>
      <c r="T43" s="72"/>
    </row>
    <row r="44" spans="16:47">
      <c r="P44" s="386"/>
      <c r="Q44" s="77">
        <v>14.286516853932584</v>
      </c>
      <c r="R44" s="74">
        <v>0.7931034482758621</v>
      </c>
      <c r="S44" s="74">
        <v>0.24242424242424243</v>
      </c>
      <c r="T44" s="72"/>
    </row>
    <row r="45" spans="16:47">
      <c r="P45" s="386"/>
      <c r="Q45" s="77">
        <v>14.786516853932584</v>
      </c>
      <c r="R45" s="74">
        <v>0.7931034482758621</v>
      </c>
      <c r="S45" s="74">
        <v>0.22727272727272729</v>
      </c>
      <c r="T45" s="72"/>
    </row>
    <row r="46" spans="16:47">
      <c r="P46" s="386"/>
      <c r="Q46" s="77">
        <v>15.5</v>
      </c>
      <c r="R46" s="74">
        <v>0.62068965517241381</v>
      </c>
      <c r="S46" s="74">
        <v>0.18181818181818177</v>
      </c>
      <c r="T46" s="72"/>
    </row>
    <row r="47" spans="16:47">
      <c r="P47" s="386"/>
      <c r="Q47" s="77">
        <v>17.5</v>
      </c>
      <c r="R47" s="74">
        <v>0.62068965517241381</v>
      </c>
      <c r="S47" s="74">
        <v>0.15151515151515149</v>
      </c>
      <c r="T47" s="72"/>
    </row>
    <row r="48" spans="16:47">
      <c r="P48" s="386"/>
      <c r="Q48" s="77">
        <v>19.5</v>
      </c>
      <c r="R48" s="74">
        <v>0.58620689655172409</v>
      </c>
      <c r="S48" s="74">
        <v>0.12121212121212122</v>
      </c>
      <c r="T48" s="72"/>
    </row>
    <row r="49" spans="16:20">
      <c r="P49" s="386"/>
      <c r="Q49" s="77">
        <v>20.5</v>
      </c>
      <c r="R49" s="74">
        <v>0.48275862068965519</v>
      </c>
      <c r="S49" s="74">
        <v>7.5757575757575801E-2</v>
      </c>
      <c r="T49" s="72"/>
    </row>
    <row r="50" spans="16:20">
      <c r="P50" s="386"/>
      <c r="Q50" s="77">
        <v>21.5</v>
      </c>
      <c r="R50" s="74">
        <v>0.37931034482758619</v>
      </c>
      <c r="S50" s="74">
        <v>4.5454545454545414E-2</v>
      </c>
      <c r="T50" s="72"/>
    </row>
    <row r="51" spans="16:20">
      <c r="P51" s="386"/>
      <c r="Q51" s="77">
        <v>22.5</v>
      </c>
      <c r="R51" s="74">
        <v>0.37931034482758619</v>
      </c>
      <c r="S51" s="74">
        <v>3.0303030303030276E-2</v>
      </c>
      <c r="T51" s="72"/>
    </row>
    <row r="52" spans="16:20">
      <c r="P52" s="386"/>
      <c r="Q52" s="77">
        <v>23.5</v>
      </c>
      <c r="R52" s="74">
        <v>0.27586206896551724</v>
      </c>
      <c r="S52" s="74">
        <v>3.0303030303030276E-2</v>
      </c>
      <c r="T52" s="72"/>
    </row>
    <row r="53" spans="16:20">
      <c r="P53" s="386"/>
      <c r="Q53" s="77">
        <v>24.5</v>
      </c>
      <c r="R53" s="74">
        <v>0.27586206896551724</v>
      </c>
      <c r="S53" s="74">
        <v>1.5151515151515138E-2</v>
      </c>
      <c r="T53" s="72"/>
    </row>
    <row r="54" spans="16:20">
      <c r="P54" s="386"/>
      <c r="Q54" s="77">
        <v>26.5</v>
      </c>
      <c r="R54" s="74">
        <v>0.20689655172413793</v>
      </c>
      <c r="S54" s="74">
        <v>1.5151515151515138E-2</v>
      </c>
      <c r="T54" s="72"/>
    </row>
    <row r="55" spans="16:20">
      <c r="P55" s="386"/>
      <c r="Q55" s="77">
        <v>28.5</v>
      </c>
      <c r="R55" s="74">
        <v>0.17241379310344829</v>
      </c>
      <c r="S55" s="74">
        <v>1.5151515151515138E-2</v>
      </c>
      <c r="T55" s="72"/>
    </row>
    <row r="56" spans="16:20">
      <c r="P56" s="386"/>
      <c r="Q56" s="77">
        <v>29.5</v>
      </c>
      <c r="R56" s="74">
        <v>0.13793103448275862</v>
      </c>
      <c r="S56" s="75">
        <v>0</v>
      </c>
      <c r="T56" s="72"/>
    </row>
    <row r="57" spans="16:20">
      <c r="P57" s="386"/>
      <c r="Q57" s="77">
        <v>30.5</v>
      </c>
      <c r="R57" s="74">
        <v>0.10344827586206896</v>
      </c>
      <c r="S57" s="75">
        <v>0</v>
      </c>
      <c r="T57" s="72"/>
    </row>
    <row r="58" spans="16:20">
      <c r="P58" s="386"/>
      <c r="Q58" s="77">
        <v>31.5</v>
      </c>
      <c r="R58" s="74">
        <v>6.8965517241379309E-2</v>
      </c>
      <c r="S58" s="75">
        <v>0</v>
      </c>
      <c r="T58" s="72"/>
    </row>
    <row r="59" spans="16:20">
      <c r="P59" s="386"/>
      <c r="Q59" s="77">
        <v>32.5</v>
      </c>
      <c r="R59" s="74">
        <v>3.4482758620689655E-2</v>
      </c>
      <c r="S59" s="75">
        <v>0</v>
      </c>
      <c r="T59" s="72"/>
    </row>
    <row r="60" spans="16:20">
      <c r="P60" s="386"/>
      <c r="Q60" s="77">
        <v>34</v>
      </c>
      <c r="R60" s="75">
        <v>0</v>
      </c>
      <c r="S60" s="75">
        <v>0</v>
      </c>
      <c r="T60" s="72"/>
    </row>
    <row r="61" spans="16:20">
      <c r="P61" s="386" t="s">
        <v>111</v>
      </c>
      <c r="Q61" s="386"/>
      <c r="R61" s="386"/>
      <c r="S61" s="386"/>
      <c r="T61" s="72"/>
    </row>
    <row r="62" spans="16:20">
      <c r="P62" s="386" t="s">
        <v>112</v>
      </c>
      <c r="Q62" s="386"/>
      <c r="R62" s="386"/>
      <c r="S62" s="386"/>
      <c r="T62" s="72"/>
    </row>
  </sheetData>
  <mergeCells count="30">
    <mergeCell ref="AQ40:AT40"/>
    <mergeCell ref="Y26:AD28"/>
    <mergeCell ref="AJ2:AO11"/>
    <mergeCell ref="AQ34:AT34"/>
    <mergeCell ref="AQ35:AQ36"/>
    <mergeCell ref="AR35:AT35"/>
    <mergeCell ref="AQ10:AQ13"/>
    <mergeCell ref="Y5:AA5"/>
    <mergeCell ref="Y6:AA6"/>
    <mergeCell ref="Y4:AD4"/>
    <mergeCell ref="AB5:AD6"/>
    <mergeCell ref="AQ1:AS1"/>
    <mergeCell ref="AQ2:AS2"/>
    <mergeCell ref="Q5:Q6"/>
    <mergeCell ref="R5:R6"/>
    <mergeCell ref="S5:S6"/>
    <mergeCell ref="T5:U5"/>
    <mergeCell ref="AQ3:AQ9"/>
    <mergeCell ref="P4:U4"/>
    <mergeCell ref="P5:P6"/>
    <mergeCell ref="P32:P60"/>
    <mergeCell ref="P61:S61"/>
    <mergeCell ref="P62:S62"/>
    <mergeCell ref="P9:U9"/>
    <mergeCell ref="P10:U10"/>
    <mergeCell ref="P11:U11"/>
    <mergeCell ref="P15:S15"/>
    <mergeCell ref="P16"/>
    <mergeCell ref="P17:P31"/>
    <mergeCell ref="P12:U13"/>
  </mergeCells>
  <conditionalFormatting sqref="AC8:AC22">
    <cfRule type="cellIs" dxfId="1" priority="1" operator="equal">
      <formula>$F$55</formula>
    </cfRule>
  </conditionalFormatting>
  <conditionalFormatting sqref="AD8:AD22">
    <cfRule type="cellIs" dxfId="0" priority="2" operator="equal">
      <formula>$G$55</formula>
    </cfRule>
  </conditionalFormatting>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BD elaine </vt:lpstr>
      <vt:lpstr>Greter 21 de febrero</vt:lpstr>
      <vt:lpstr>sexo,edad y piel</vt:lpstr>
      <vt:lpstr>APP</vt:lpstr>
      <vt:lpstr>Diagnostico</vt:lpstr>
      <vt:lpstr>Agravantes</vt:lpstr>
      <vt:lpstr>Germenes</vt:lpstr>
      <vt:lpstr>Ventilacion</vt:lpstr>
      <vt:lpstr>Indice y apache</vt:lpstr>
      <vt:lpstr>Metabolismo</vt:lpstr>
      <vt:lpstr>cirugia</vt:lpstr>
      <vt:lpstr>edad </vt:lpstr>
      <vt:lpstr>Sexo y piel</vt:lpstr>
      <vt:lpstr>arbol pronostico1</vt:lpstr>
      <vt:lpstr>arbol pronostico2</vt:lpstr>
      <vt:lpstr>Sheet2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2025-03-01T06:08:22Z</dcterms:modified>
</cp:coreProperties>
</file>